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antunjurleta/Desktop/Frank Buna/Technical/"/>
    </mc:Choice>
  </mc:AlternateContent>
  <xr:revisionPtr revIDLastSave="0" documentId="13_ncr:1_{4BCFA791-85D7-6748-A3C7-547D2C4E84AA}" xr6:coauthVersionLast="47" xr6:coauthVersionMax="47" xr10:uidLastSave="{00000000-0000-0000-0000-000000000000}"/>
  <bookViews>
    <workbookView xWindow="0" yWindow="500" windowWidth="28800" windowHeight="17500" tabRatio="854" activeTab="1" xr2:uid="{B72D3921-AFBD-42CC-9B30-2483A272075C}"/>
  </bookViews>
  <sheets>
    <sheet name="Main Page" sheetId="1" r:id="rId1"/>
    <sheet name="Maintenance Program" sheetId="2" r:id="rId2"/>
    <sheet name="Measures &amp; Checks" sheetId="3" r:id="rId3"/>
    <sheet name="Cleaning Caluculator" sheetId="28" r:id="rId4"/>
    <sheet name="Daily Cleaning" sheetId="4" r:id="rId5"/>
    <sheet name="Service Plan 20-30l" sheetId="5" r:id="rId6"/>
    <sheet name="Program 20-30l" sheetId="7" r:id="rId7"/>
    <sheet name="Service Plan 30-50l" sheetId="22" r:id="rId8"/>
    <sheet name="Program 30-50l " sheetId="23" r:id="rId9"/>
    <sheet name="Service Plan 100l" sheetId="24" r:id="rId10"/>
    <sheet name="Program 100l" sheetId="30" r:id="rId11"/>
    <sheet name="Accessories" sheetId="8" r:id="rId12"/>
    <sheet name="Accessories_2" sheetId="14" r:id="rId13"/>
    <sheet name="Maintenance_&amp;_Repair" sheetId="15" r:id="rId14"/>
    <sheet name="Maintenance_&amp;_Repair_2" sheetId="16" r:id="rId15"/>
    <sheet name="Maintenance_&amp;_Repair_3" sheetId="17" r:id="rId16"/>
    <sheet name="Maintenance_&amp;_Repair_4" sheetId="18" r:id="rId17"/>
    <sheet name="Maintenance_&amp;_Repair_Pro" sheetId="20" r:id="rId18"/>
    <sheet name="Maintenance_&amp;_Repair_Package" sheetId="21" r:id="rId19"/>
    <sheet name="Calculator Database" sheetId="29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" i="28" l="1"/>
  <c r="D7" i="28"/>
  <c r="D6" i="28"/>
  <c r="E13" i="28"/>
  <c r="J14" i="22"/>
  <c r="O17" i="2"/>
  <c r="G25" i="2"/>
  <c r="O15" i="2"/>
  <c r="D5" i="28"/>
  <c r="G26" i="2"/>
  <c r="O13" i="2"/>
  <c r="O14" i="2"/>
  <c r="O12" i="2"/>
  <c r="O11" i="2"/>
  <c r="O10" i="2"/>
  <c r="O25" i="2"/>
  <c r="O24" i="2"/>
  <c r="G13" i="2"/>
  <c r="J17" i="24"/>
  <c r="J8" i="24"/>
  <c r="J20" i="24"/>
  <c r="J14" i="24"/>
  <c r="J11" i="24"/>
  <c r="J20" i="22"/>
  <c r="J17" i="22"/>
  <c r="J11" i="22"/>
  <c r="J8" i="22"/>
  <c r="J20" i="5"/>
  <c r="J17" i="5"/>
  <c r="J14" i="5"/>
  <c r="J11" i="5"/>
  <c r="J8" i="5"/>
  <c r="O26" i="2"/>
  <c r="G24" i="2"/>
  <c r="G23" i="2"/>
  <c r="O23" i="2"/>
  <c r="G12" i="2"/>
  <c r="G11" i="2"/>
  <c r="G10" i="2"/>
  <c r="O29" i="2" l="1"/>
  <c r="I20" i="22"/>
  <c r="G20" i="22" s="1"/>
  <c r="G29" i="2"/>
  <c r="G17" i="2"/>
  <c r="I20" i="5" l="1"/>
  <c r="G20" i="5" s="1"/>
  <c r="I11" i="5"/>
  <c r="G11" i="5" s="1"/>
  <c r="I11" i="22"/>
  <c r="G11" i="22" s="1"/>
  <c r="I17" i="5"/>
  <c r="G17" i="5" s="1"/>
  <c r="I14" i="24"/>
  <c r="G14" i="24" s="1"/>
  <c r="I8" i="5"/>
  <c r="G8" i="5" s="1"/>
  <c r="I17" i="22"/>
  <c r="G17" i="22" s="1"/>
  <c r="I8" i="24"/>
  <c r="G8" i="24" s="1"/>
  <c r="I8" i="22"/>
  <c r="G8" i="22" s="1"/>
  <c r="I14" i="22"/>
  <c r="G14" i="22" s="1"/>
  <c r="I14" i="5"/>
  <c r="G14" i="5" s="1"/>
  <c r="I11" i="24"/>
  <c r="G11" i="24" s="1"/>
  <c r="I17" i="24"/>
  <c r="G17" i="24" s="1"/>
  <c r="I20" i="24"/>
  <c r="G20" i="24" s="1"/>
</calcChain>
</file>

<file path=xl/sharedStrings.xml><?xml version="1.0" encoding="utf-8"?>
<sst xmlns="http://schemas.openxmlformats.org/spreadsheetml/2006/main" count="416" uniqueCount="164">
  <si>
    <t>Proposed preventive maintenance program</t>
  </si>
  <si>
    <t>Part number</t>
  </si>
  <si>
    <t>Description</t>
  </si>
  <si>
    <t xml:space="preserve">Description of service to be performed </t>
  </si>
  <si>
    <t>QTY</t>
  </si>
  <si>
    <t>Unit Price</t>
  </si>
  <si>
    <t>Single total</t>
  </si>
  <si>
    <t>Qty</t>
  </si>
  <si>
    <t xml:space="preserve">Description of activity to be performed </t>
  </si>
  <si>
    <t>Total Cost</t>
  </si>
  <si>
    <t>Measurements and Checks</t>
  </si>
  <si>
    <t>The following list of measurements and checks must be carried out during a Programmed Maintenance</t>
  </si>
  <si>
    <t>N.</t>
  </si>
  <si>
    <t>Check that there are no dispersions towards the earth. Warming: perform the following checks only when the machine is off: check the integrity of the electrical wiring, be sure that all the wires are well plugged into the connectors and/or into the clamps. Check that the earthing is regular and in conformity with the laws in force. Replace all the electrical component with evident signs of burnt.</t>
  </si>
  <si>
    <t>Check the efficiency of the filtration system</t>
  </si>
  <si>
    <t>Record the Total machine milk output</t>
  </si>
  <si>
    <t xml:space="preserve">Check the milk temperature </t>
  </si>
  <si>
    <t>compare with the values set for the beverage</t>
  </si>
  <si>
    <t>Check the pump performance</t>
  </si>
  <si>
    <t>Check the milk flow</t>
  </si>
  <si>
    <t>Valves check</t>
  </si>
  <si>
    <t>N° of maintenance visits per year</t>
  </si>
  <si>
    <t xml:space="preserve">Cost of parts </t>
  </si>
  <si>
    <t>Labour cost</t>
  </si>
  <si>
    <t>Checks</t>
  </si>
  <si>
    <t>20'</t>
  </si>
  <si>
    <t>/</t>
  </si>
  <si>
    <t>1st year of Maintenance</t>
  </si>
  <si>
    <t>after 6 months</t>
  </si>
  <si>
    <t>after12 months</t>
  </si>
  <si>
    <t>2nd year of Maintenance</t>
  </si>
  <si>
    <t>after 18 months</t>
  </si>
  <si>
    <t>after 24 months</t>
  </si>
  <si>
    <t>3rd year of Maintenance</t>
  </si>
  <si>
    <t>after 30 months</t>
  </si>
  <si>
    <t>after 36 months</t>
  </si>
  <si>
    <t>4th year of Maintenance</t>
  </si>
  <si>
    <t>after 42 months</t>
  </si>
  <si>
    <t>after 48 months</t>
  </si>
  <si>
    <t>5th year of Maintenance</t>
  </si>
  <si>
    <t>after 54 months</t>
  </si>
  <si>
    <t>At the end of the 5th year</t>
  </si>
  <si>
    <t xml:space="preserve">Labour cost per hour:  </t>
  </si>
  <si>
    <t>Travel cost not included</t>
  </si>
  <si>
    <t>FIRST YEAR</t>
  </si>
  <si>
    <t>SECOND YEAR</t>
  </si>
  <si>
    <t>THIRD YEAR</t>
  </si>
  <si>
    <t>FOURTH YEAR</t>
  </si>
  <si>
    <t>FIFTH YEAR</t>
  </si>
  <si>
    <t xml:space="preserve">10/15 Days </t>
  </si>
  <si>
    <t>General checking</t>
  </si>
  <si>
    <t>A</t>
  </si>
  <si>
    <t>B</t>
  </si>
  <si>
    <t>C</t>
  </si>
  <si>
    <t>D</t>
  </si>
  <si>
    <t>Replacement of the components listed in table A.</t>
  </si>
  <si>
    <t>Replacement of the components listed in table B.</t>
  </si>
  <si>
    <t>36 month maintenance</t>
  </si>
  <si>
    <t>Replacement of the components listed in table C.</t>
  </si>
  <si>
    <t>Replacement of the components listed in table D.</t>
  </si>
  <si>
    <r>
      <t xml:space="preserve">Control </t>
    </r>
    <r>
      <rPr>
        <sz val="10"/>
        <rFont val="Arial"/>
        <family val="2"/>
      </rPr>
      <t xml:space="preserve">of the main components </t>
    </r>
  </si>
  <si>
    <t>Rules</t>
  </si>
  <si>
    <r>
      <t>Labor cost</t>
    </r>
    <r>
      <rPr>
        <sz val="11"/>
        <color theme="1"/>
        <rFont val="Aptos Narrow"/>
        <family val="2"/>
        <scheme val="minor"/>
      </rPr>
      <t xml:space="preserve"> is considered during normal businnes hours,  Monday to Friday</t>
    </r>
  </si>
  <si>
    <r>
      <t xml:space="preserve">hour - </t>
    </r>
    <r>
      <rPr>
        <b/>
        <sz val="10"/>
        <rFont val="Arial"/>
        <family val="2"/>
      </rPr>
      <t>Maximum Rate</t>
    </r>
  </si>
  <si>
    <t xml:space="preserve">after normal businnes hours: </t>
  </si>
  <si>
    <t xml:space="preserve">Saturdays: </t>
  </si>
  <si>
    <t xml:space="preserve">Sundays and Holidays: </t>
  </si>
  <si>
    <r>
      <t xml:space="preserve">Deep Clean: </t>
    </r>
    <r>
      <rPr>
        <sz val="10"/>
        <rFont val="Arial"/>
        <family val="2"/>
      </rPr>
      <t xml:space="preserve">cleaning if necessary </t>
    </r>
  </si>
  <si>
    <t>FTH check</t>
  </si>
  <si>
    <t>Flow meter check</t>
  </si>
  <si>
    <t>Check possible leakage in the hydraulic circuit</t>
  </si>
  <si>
    <t>Make sure the drain is free from any obstructions.</t>
  </si>
  <si>
    <t>Air valve</t>
  </si>
  <si>
    <t>Check &amp; Measure</t>
  </si>
  <si>
    <t>O-ring</t>
  </si>
  <si>
    <t>Change</t>
  </si>
  <si>
    <t xml:space="preserve">Water filter </t>
  </si>
  <si>
    <t>-</t>
  </si>
  <si>
    <t>Teflon tube</t>
  </si>
  <si>
    <t>Check/Change</t>
  </si>
  <si>
    <t>Milk Pump 40W</t>
  </si>
  <si>
    <t>Flow Through Heater Assemlby</t>
  </si>
  <si>
    <t>O-Ring Heater Outlet</t>
  </si>
  <si>
    <t>Cleaning Adapter Assembly</t>
  </si>
  <si>
    <t>Flow Control Unit</t>
  </si>
  <si>
    <t>Non Return Valve</t>
  </si>
  <si>
    <t>O-ring for Cleaning Adapter</t>
  </si>
  <si>
    <t>Air Valve 0.8mm</t>
  </si>
  <si>
    <t>3-way Drain Valve</t>
  </si>
  <si>
    <t>Milk Valve 2x2 AB Assembly</t>
  </si>
  <si>
    <t>Clean/Change</t>
  </si>
  <si>
    <t>Air Vallve 16 bar 2mm</t>
  </si>
  <si>
    <t>Check Valve</t>
  </si>
  <si>
    <t>Temperature Sensor for valve block</t>
  </si>
  <si>
    <t>2 x Angle Fitting with silicon tube for milk container</t>
  </si>
  <si>
    <t>Exploded View</t>
  </si>
  <si>
    <t>Final Milk Quality Check</t>
  </si>
  <si>
    <t>After all the above checks make sure that the quality of the milk (latte art, solid, hot, cold) delivered from the machine meets customer's requirements.</t>
  </si>
  <si>
    <t>Record of the Measurements or Checks</t>
  </si>
  <si>
    <t>Description of the activity</t>
  </si>
  <si>
    <t>Reference Values and Guidelines</t>
  </si>
  <si>
    <t>Water Hardness Value must be below ____</t>
  </si>
  <si>
    <t>At the end of fifth year GENERAL REVISION if Required</t>
  </si>
  <si>
    <t>6 months mainenance</t>
  </si>
  <si>
    <t>Daily Milk Output Program</t>
  </si>
  <si>
    <t>Daily Milk Output Plan</t>
  </si>
  <si>
    <t>24 month maintenance</t>
  </si>
  <si>
    <t>60 month maintenance</t>
  </si>
  <si>
    <t>SERVICE PLAN 30-50l</t>
  </si>
  <si>
    <t>SERVICE PLAN 20-30l</t>
  </si>
  <si>
    <t>SERVICE PLAN 100l</t>
  </si>
  <si>
    <t>Update if necessary</t>
  </si>
  <si>
    <t>Temperature probe check</t>
  </si>
  <si>
    <t xml:space="preserve">Hydraulic circuit check                                                                </t>
  </si>
  <si>
    <t>Water flow check</t>
  </si>
  <si>
    <t xml:space="preserve">check with water before milk if there are blockages </t>
  </si>
  <si>
    <t>It should dispense 600 ml per liter for Classic</t>
  </si>
  <si>
    <t>check the mechanical filter and rinse it</t>
  </si>
  <si>
    <t>check in the Direct Control of the software</t>
  </si>
  <si>
    <t>part of the milk flow check with different foam levels</t>
  </si>
  <si>
    <t xml:space="preserve">Electrical circuit check                                                             </t>
  </si>
  <si>
    <t>Machine drain/s check</t>
  </si>
  <si>
    <t xml:space="preserve">Daily calculation </t>
  </si>
  <si>
    <t>make 5 per week in both scenarios</t>
  </si>
  <si>
    <t>make 7 days per week in both scenarios</t>
  </si>
  <si>
    <t>2 tablets</t>
  </si>
  <si>
    <t>currently 20 for 120 tabs</t>
  </si>
  <si>
    <t>Daily Cleaning Calculator</t>
  </si>
  <si>
    <t>Daily Milk Output</t>
  </si>
  <si>
    <t>Days weekly</t>
  </si>
  <si>
    <t>&lt;50l per day</t>
  </si>
  <si>
    <t>Daily output</t>
  </si>
  <si>
    <t>Daily requirement</t>
  </si>
  <si>
    <t>&gt;50l per day</t>
  </si>
  <si>
    <t>Tab cost</t>
  </si>
  <si>
    <t>Weekly cleaning cost</t>
  </si>
  <si>
    <t>Tablets used</t>
  </si>
  <si>
    <t>Tablets needed</t>
  </si>
  <si>
    <t xml:space="preserve"> C</t>
  </si>
  <si>
    <t>Maintenance Program LAF Classic</t>
  </si>
  <si>
    <t>Check and verify the latest software version</t>
  </si>
  <si>
    <t>Maximum time recommended between every operation</t>
  </si>
  <si>
    <t>Perform checks or measures as required</t>
  </si>
  <si>
    <t>Estimated Labour                                     (Minutes)</t>
  </si>
  <si>
    <t>Preventive Maintenance Cost per Year</t>
  </si>
  <si>
    <t>General device overhaul
if necessary</t>
  </si>
  <si>
    <t>Within 2 weeks after installation</t>
  </si>
  <si>
    <t>Free of charge</t>
  </si>
  <si>
    <t>Check visit and fine tunning</t>
  </si>
  <si>
    <t>At the end of the 5th year of operation</t>
  </si>
  <si>
    <r>
      <t xml:space="preserve">Report </t>
    </r>
    <r>
      <rPr>
        <sz val="10"/>
        <rFont val="Arial"/>
        <family val="2"/>
      </rPr>
      <t>the data referred to the usage of the device</t>
    </r>
  </si>
  <si>
    <r>
      <t xml:space="preserve">Control </t>
    </r>
    <r>
      <rPr>
        <sz val="10"/>
        <rFont val="Arial"/>
        <family val="2"/>
      </rPr>
      <t>of all function of the most important components of the device: pump, valves, heating element, flowmeter, good sealing of lines and connections, electric connections.</t>
    </r>
  </si>
  <si>
    <r>
      <t xml:space="preserve">Setting controls: </t>
    </r>
    <r>
      <rPr>
        <sz val="10"/>
        <rFont val="Arial"/>
        <family val="2"/>
      </rPr>
      <t>Make sure that all the set parameters relevant to each selection are still correct, control of the various set data of the display function.</t>
    </r>
  </si>
  <si>
    <r>
      <t xml:space="preserve">Control </t>
    </r>
    <r>
      <rPr>
        <sz val="10"/>
        <rFont val="Arial"/>
        <family val="2"/>
      </rPr>
      <t>of water hardness and water treatment good operation.</t>
    </r>
  </si>
  <si>
    <t>Extra charge  (if agreed)</t>
  </si>
  <si>
    <t>version 1.0</t>
  </si>
  <si>
    <t>Cleaning Tablets cost</t>
  </si>
  <si>
    <t>A + B</t>
  </si>
  <si>
    <t>60 tablets each for A + B</t>
  </si>
  <si>
    <t>Cost per clean</t>
  </si>
  <si>
    <t>Yearly cleaning cost</t>
  </si>
  <si>
    <t>Part Number</t>
  </si>
  <si>
    <t>GSM MODEM</t>
  </si>
  <si>
    <t>INSTALL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</si>
</sst>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USD]\ #,##0.00"/>
    <numFmt numFmtId="165" formatCode="[$EUR]\ #,##0.00"/>
    <numFmt numFmtId="166" formatCode="_-* #,##0.00\ &quot;€&quot;_-;\-* #,##0.00\ &quot;€&quot;_-;_-* &quot;-&quot;??\ &quot;€&quot;_-;_-@_-"/>
    <numFmt numFmtId="167" formatCode="_([$€-2]\ * #,##0.00_);_([$€-2]\ * \(#,##0.00\);_([$€-2]\ * &quot;-&quot;??_);_(@_)"/>
    <numFmt numFmtId="168" formatCode="[$€-2]\ #,##0.0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000000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0"/>
      <name val="Tahoma"/>
      <family val="2"/>
    </font>
    <font>
      <sz val="10"/>
      <name val="Arial"/>
      <family val="2"/>
    </font>
    <font>
      <b/>
      <u/>
      <sz val="18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name val="Tahoma"/>
      <family val="2"/>
    </font>
    <font>
      <b/>
      <sz val="10"/>
      <name val="Arial"/>
      <family val="2"/>
    </font>
    <font>
      <b/>
      <u/>
      <sz val="1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</font>
    <font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"/>
      <family val="2"/>
    </font>
    <font>
      <sz val="8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theme="4" tint="0.59999389629810485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5"/>
        <bgColor theme="0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52"/>
      </left>
      <right style="medium">
        <color indexed="52"/>
      </right>
      <top style="medium">
        <color indexed="52"/>
      </top>
      <bottom style="medium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3" tint="0.499984740745262"/>
      </left>
      <right style="medium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medium">
        <color indexed="52"/>
      </right>
      <top style="medium">
        <color indexed="52"/>
      </top>
      <bottom style="medium">
        <color indexed="5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medium">
        <color theme="3" tint="0.499984740745262"/>
      </left>
      <right style="medium">
        <color theme="3" tint="0.499984740745262"/>
      </right>
      <top style="medium">
        <color theme="3" tint="0.499984740745262"/>
      </top>
      <bottom/>
      <diagonal/>
    </border>
    <border>
      <left style="medium">
        <color theme="3" tint="0.499984740745262"/>
      </left>
      <right style="medium">
        <color theme="3" tint="0.499984740745262"/>
      </right>
      <top/>
      <bottom style="medium">
        <color theme="3" tint="0.499984740745262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2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4" fontId="3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4" fontId="4" fillId="3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4" fillId="4" borderId="10" xfId="0" applyNumberFormat="1" applyFont="1" applyFill="1" applyBorder="1" applyAlignment="1">
      <alignment horizontal="center" vertical="center" wrapText="1"/>
    </xf>
    <xf numFmtId="4" fontId="4" fillId="4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" fontId="4" fillId="0" borderId="20" xfId="0" applyNumberFormat="1" applyFont="1" applyBorder="1" applyAlignment="1">
      <alignment horizontal="center" vertical="center" wrapText="1"/>
    </xf>
    <xf numFmtId="0" fontId="6" fillId="0" borderId="0" xfId="0" applyFont="1"/>
    <xf numFmtId="3" fontId="4" fillId="0" borderId="0" xfId="0" applyNumberFormat="1" applyFont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4" fontId="4" fillId="5" borderId="1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3" fontId="12" fillId="0" borderId="2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4" fillId="0" borderId="21" xfId="0" applyFont="1" applyBorder="1"/>
    <xf numFmtId="0" fontId="12" fillId="0" borderId="21" xfId="0" applyFont="1" applyBorder="1" applyAlignment="1">
      <alignment horizontal="center" vertical="center" wrapText="1"/>
    </xf>
    <xf numFmtId="0" fontId="3" fillId="0" borderId="21" xfId="0" applyFont="1" applyBorder="1"/>
    <xf numFmtId="0" fontId="3" fillId="6" borderId="2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4" fontId="6" fillId="0" borderId="1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/>
    </xf>
    <xf numFmtId="164" fontId="17" fillId="0" borderId="1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9" fillId="0" borderId="0" xfId="0" applyFont="1" applyAlignment="1">
      <alignment vertical="center"/>
    </xf>
    <xf numFmtId="165" fontId="13" fillId="0" borderId="29" xfId="0" applyNumberFormat="1" applyFon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13" fillId="0" borderId="0" xfId="0" applyFont="1" applyAlignment="1">
      <alignment horizontal="center"/>
    </xf>
    <xf numFmtId="3" fontId="13" fillId="0" borderId="11" xfId="0" applyNumberFormat="1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 vertical="center" wrapText="1"/>
    </xf>
    <xf numFmtId="3" fontId="13" fillId="0" borderId="11" xfId="0" applyNumberFormat="1" applyFont="1" applyBorder="1" applyAlignment="1">
      <alignment horizontal="center" vertical="center" wrapText="1"/>
    </xf>
    <xf numFmtId="3" fontId="13" fillId="0" borderId="30" xfId="0" applyNumberFormat="1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/>
    </xf>
    <xf numFmtId="0" fontId="13" fillId="0" borderId="0" xfId="0" applyFont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13" fillId="0" borderId="0" xfId="0" applyFont="1"/>
    <xf numFmtId="0" fontId="20" fillId="4" borderId="11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3" fillId="2" borderId="2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3" fillId="3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3" fillId="8" borderId="24" xfId="0" applyFont="1" applyFill="1" applyBorder="1" applyAlignment="1">
      <alignment horizontal="center"/>
    </xf>
    <xf numFmtId="0" fontId="13" fillId="8" borderId="40" xfId="0" applyFont="1" applyFill="1" applyBorder="1" applyAlignment="1">
      <alignment horizontal="left" wrapText="1"/>
    </xf>
    <xf numFmtId="0" fontId="13" fillId="8" borderId="40" xfId="0" applyFont="1" applyFill="1" applyBorder="1" applyAlignment="1">
      <alignment horizontal="left" vertical="center"/>
    </xf>
    <xf numFmtId="0" fontId="6" fillId="8" borderId="40" xfId="0" applyFont="1" applyFill="1" applyBorder="1" applyAlignment="1">
      <alignment horizontal="right" vertical="center"/>
    </xf>
    <xf numFmtId="0" fontId="6" fillId="8" borderId="26" xfId="0" applyFont="1" applyFill="1" applyBorder="1" applyAlignment="1">
      <alignment horizontal="right" vertical="center"/>
    </xf>
    <xf numFmtId="0" fontId="6" fillId="9" borderId="11" xfId="0" applyFont="1" applyFill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4" fontId="4" fillId="0" borderId="42" xfId="0" applyNumberFormat="1" applyFont="1" applyBorder="1" applyAlignment="1">
      <alignment horizontal="center" vertical="center" wrapText="1"/>
    </xf>
    <xf numFmtId="4" fontId="4" fillId="5" borderId="18" xfId="0" applyNumberFormat="1" applyFont="1" applyFill="1" applyBorder="1" applyAlignment="1">
      <alignment horizontal="center" vertical="center" wrapText="1"/>
    </xf>
    <xf numFmtId="4" fontId="3" fillId="0" borderId="2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167" fontId="13" fillId="0" borderId="15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0" fontId="0" fillId="0" borderId="37" xfId="0" applyBorder="1"/>
    <xf numFmtId="0" fontId="2" fillId="0" borderId="0" xfId="0" applyFont="1"/>
    <xf numFmtId="0" fontId="22" fillId="0" borderId="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6" xfId="0" applyFont="1" applyBorder="1" applyAlignment="1">
      <alignment horizontal="center"/>
    </xf>
    <xf numFmtId="0" fontId="0" fillId="0" borderId="5" xfId="0" applyBorder="1"/>
    <xf numFmtId="0" fontId="0" fillId="0" borderId="41" xfId="0" applyBorder="1"/>
    <xf numFmtId="0" fontId="0" fillId="10" borderId="0" xfId="0" applyFill="1"/>
    <xf numFmtId="0" fontId="0" fillId="10" borderId="0" xfId="0" applyFill="1" applyAlignment="1">
      <alignment horizontal="center"/>
    </xf>
    <xf numFmtId="0" fontId="23" fillId="10" borderId="0" xfId="0" applyFont="1" applyFill="1" applyAlignment="1">
      <alignment horizontal="center"/>
    </xf>
    <xf numFmtId="167" fontId="0" fillId="10" borderId="0" xfId="0" applyNumberFormat="1" applyFill="1" applyAlignment="1">
      <alignment horizontal="center"/>
    </xf>
    <xf numFmtId="168" fontId="0" fillId="11" borderId="0" xfId="0" applyNumberFormat="1" applyFill="1" applyAlignment="1">
      <alignment horizontal="center"/>
    </xf>
    <xf numFmtId="168" fontId="0" fillId="10" borderId="0" xfId="0" applyNumberFormat="1" applyFill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0" fillId="0" borderId="2" xfId="0" applyBorder="1"/>
    <xf numFmtId="0" fontId="24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44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13" fillId="0" borderId="46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 applyAlignment="1">
      <alignment horizontal="left"/>
    </xf>
    <xf numFmtId="17" fontId="28" fillId="0" borderId="0" xfId="0" applyNumberFormat="1" applyFont="1" applyAlignment="1">
      <alignment horizontal="left"/>
    </xf>
    <xf numFmtId="0" fontId="25" fillId="0" borderId="0" xfId="0" applyFont="1" applyAlignment="1">
      <alignment horizontal="center" vertical="center"/>
    </xf>
    <xf numFmtId="0" fontId="22" fillId="0" borderId="38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0" fillId="14" borderId="2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165" fontId="6" fillId="0" borderId="24" xfId="0" applyNumberFormat="1" applyFont="1" applyBorder="1" applyAlignment="1">
      <alignment horizontal="center" vertical="center"/>
    </xf>
    <xf numFmtId="165" fontId="6" fillId="0" borderId="2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6" fillId="0" borderId="25" xfId="0" applyNumberFormat="1" applyFont="1" applyBorder="1" applyAlignment="1">
      <alignment horizontal="center" vertical="center"/>
    </xf>
    <xf numFmtId="9" fontId="6" fillId="0" borderId="5" xfId="0" applyNumberFormat="1" applyFont="1" applyBorder="1" applyAlignment="1">
      <alignment horizontal="left"/>
    </xf>
    <xf numFmtId="9" fontId="6" fillId="0" borderId="0" xfId="0" applyNumberFormat="1" applyFont="1" applyAlignment="1">
      <alignment horizontal="left"/>
    </xf>
    <xf numFmtId="9" fontId="6" fillId="0" borderId="6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9" fontId="6" fillId="0" borderId="4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top" wrapText="1"/>
    </xf>
    <xf numFmtId="0" fontId="0" fillId="0" borderId="0" xfId="0"/>
    <xf numFmtId="0" fontId="0" fillId="0" borderId="6" xfId="0" applyBorder="1"/>
    <xf numFmtId="0" fontId="13" fillId="0" borderId="41" xfId="0" applyFont="1" applyBorder="1" applyAlignment="1">
      <alignment horizontal="left" vertical="top" wrapText="1"/>
    </xf>
    <xf numFmtId="0" fontId="0" fillId="0" borderId="1" xfId="0" applyBorder="1"/>
    <xf numFmtId="0" fontId="0" fillId="0" borderId="37" xfId="0" applyBorder="1"/>
    <xf numFmtId="0" fontId="0" fillId="0" borderId="3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3" fillId="7" borderId="24" xfId="0" applyFont="1" applyFill="1" applyBorder="1" applyAlignment="1">
      <alignment horizontal="left" vertical="center" wrapText="1"/>
    </xf>
    <xf numFmtId="0" fontId="13" fillId="7" borderId="40" xfId="0" applyFont="1" applyFill="1" applyBorder="1" applyAlignment="1">
      <alignment horizontal="left" vertical="center" wrapText="1"/>
    </xf>
    <xf numFmtId="0" fontId="13" fillId="7" borderId="26" xfId="0" applyFont="1" applyFill="1" applyBorder="1" applyAlignment="1">
      <alignment horizontal="left" vertical="center" wrapText="1"/>
    </xf>
    <xf numFmtId="0" fontId="13" fillId="0" borderId="38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39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8" borderId="18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37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167" fontId="0" fillId="0" borderId="0" xfId="0" applyNumberFormat="1" applyAlignment="1">
      <alignment vertical="center"/>
    </xf>
    <xf numFmtId="168" fontId="0" fillId="10" borderId="0" xfId="0" applyNumberFormat="1" applyFill="1"/>
    <xf numFmtId="0" fontId="0" fillId="9" borderId="0" xfId="0" applyFill="1"/>
    <xf numFmtId="167" fontId="0" fillId="9" borderId="0" xfId="0" applyNumberFormat="1" applyFill="1"/>
    <xf numFmtId="0" fontId="4" fillId="9" borderId="0" xfId="0" applyFont="1" applyFill="1" applyAlignment="1">
      <alignment horizontal="left" vertical="center"/>
    </xf>
    <xf numFmtId="0" fontId="4" fillId="9" borderId="0" xfId="0" applyFont="1" applyFill="1" applyAlignment="1">
      <alignment horizontal="center" vertical="center"/>
    </xf>
    <xf numFmtId="0" fontId="4" fillId="9" borderId="0" xfId="0" applyFont="1" applyFill="1" applyAlignment="1">
      <alignment vertical="center"/>
    </xf>
    <xf numFmtId="167" fontId="4" fillId="9" borderId="0" xfId="0" applyNumberFormat="1" applyFont="1" applyFill="1" applyAlignment="1">
      <alignment vertical="center"/>
    </xf>
    <xf numFmtId="0" fontId="0" fillId="9" borderId="0" xfId="0" applyFill="1" applyAlignment="1">
      <alignment horizontal="center" vertical="center"/>
    </xf>
  </cellXfs>
  <cellStyles count="2">
    <cellStyle name="Currency 2" xfId="1" xr:uid="{13038A06-5A76-4E2E-82C3-F269A8A87DF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gram 20-30l'!A1"/><Relationship Id="rId3" Type="http://schemas.openxmlformats.org/officeDocument/2006/relationships/hyperlink" Target="#'Cleaning Caluculator'!A1"/><Relationship Id="rId7" Type="http://schemas.openxmlformats.org/officeDocument/2006/relationships/hyperlink" Target="#'Service Plan 100l'!A1"/><Relationship Id="rId2" Type="http://schemas.openxmlformats.org/officeDocument/2006/relationships/hyperlink" Target="#'Maintenance Program'!A1"/><Relationship Id="rId1" Type="http://schemas.openxmlformats.org/officeDocument/2006/relationships/image" Target="../media/image1.png"/><Relationship Id="rId6" Type="http://schemas.openxmlformats.org/officeDocument/2006/relationships/hyperlink" Target="#'Service Plan 30-50l'!A1"/><Relationship Id="rId11" Type="http://schemas.openxmlformats.org/officeDocument/2006/relationships/image" Target="../media/image2.png"/><Relationship Id="rId5" Type="http://schemas.openxmlformats.org/officeDocument/2006/relationships/hyperlink" Target="#'Service Plan 20-30l'!A1"/><Relationship Id="rId10" Type="http://schemas.openxmlformats.org/officeDocument/2006/relationships/hyperlink" Target="#'Program 100l'!A1"/><Relationship Id="rId4" Type="http://schemas.openxmlformats.org/officeDocument/2006/relationships/hyperlink" Target="#'Daily Cleaning'!A1"/><Relationship Id="rId9" Type="http://schemas.openxmlformats.org/officeDocument/2006/relationships/hyperlink" Target="#'Program 30-50l 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Maintenance_&amp;_Repair_3'!A1"/><Relationship Id="rId3" Type="http://schemas.openxmlformats.org/officeDocument/2006/relationships/hyperlink" Target="#'Maintenance_&amp;_Repair_2'!A1"/><Relationship Id="rId7" Type="http://schemas.openxmlformats.org/officeDocument/2006/relationships/hyperlink" Target="#'Maintenance_&amp;_Repair_Package'!A1"/><Relationship Id="rId12" Type="http://schemas.openxmlformats.org/officeDocument/2006/relationships/hyperlink" Target="#'Service Plan 100l'!A1"/><Relationship Id="rId2" Type="http://schemas.openxmlformats.org/officeDocument/2006/relationships/hyperlink" Target="#'Main Page'!A1"/><Relationship Id="rId1" Type="http://schemas.openxmlformats.org/officeDocument/2006/relationships/image" Target="../media/image1.png"/><Relationship Id="rId6" Type="http://schemas.openxmlformats.org/officeDocument/2006/relationships/hyperlink" Target="#'Maintenance_&amp;_Repair_4'!A1"/><Relationship Id="rId11" Type="http://schemas.openxmlformats.org/officeDocument/2006/relationships/hyperlink" Target="#'Service Plan 30-50l'!A1"/><Relationship Id="rId5" Type="http://schemas.openxmlformats.org/officeDocument/2006/relationships/hyperlink" Target="#Accessories_2!A1"/><Relationship Id="rId10" Type="http://schemas.openxmlformats.org/officeDocument/2006/relationships/hyperlink" Target="#'Service Plan 20-30l'!A1"/><Relationship Id="rId4" Type="http://schemas.openxmlformats.org/officeDocument/2006/relationships/hyperlink" Target="#'Maintenance_&amp;_Repair'!A1"/><Relationship Id="rId9" Type="http://schemas.openxmlformats.org/officeDocument/2006/relationships/hyperlink" Target="#Accessorie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Main Page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Main Page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hyperlink" Target="#'Main Page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Main Page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Service Plan 20-30l'!A1"/><Relationship Id="rId1" Type="http://schemas.openxmlformats.org/officeDocument/2006/relationships/hyperlink" Target="#'Main Page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Service Plan 30-50l'!A1"/><Relationship Id="rId1" Type="http://schemas.openxmlformats.org/officeDocument/2006/relationships/hyperlink" Target="#'Main Page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Service Plan 100l'!A1"/><Relationship Id="rId1" Type="http://schemas.openxmlformats.org/officeDocument/2006/relationships/hyperlink" Target="#'Main Page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8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9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0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0</xdr:rowOff>
    </xdr:from>
    <xdr:to>
      <xdr:col>6</xdr:col>
      <xdr:colOff>280987</xdr:colOff>
      <xdr:row>4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0CEC8F-7967-DB8A-F959-03C81604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218" y="0"/>
          <a:ext cx="3221832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92866</xdr:colOff>
      <xdr:row>18</xdr:row>
      <xdr:rowOff>2114</xdr:rowOff>
    </xdr:from>
    <xdr:to>
      <xdr:col>5</xdr:col>
      <xdr:colOff>628806</xdr:colOff>
      <xdr:row>21</xdr:row>
      <xdr:rowOff>17354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20E168-E3FB-0D5E-8A92-2EFA8B80C75E}"/>
            </a:ext>
          </a:extLst>
        </xdr:cNvPr>
        <xdr:cNvSpPr/>
      </xdr:nvSpPr>
      <xdr:spPr>
        <a:xfrm>
          <a:off x="1212054" y="3526364"/>
          <a:ext cx="2286158" cy="586740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Maintenance</a:t>
          </a:r>
          <a:r>
            <a:rPr lang="hr-HR" sz="1200" b="1" kern="1200" baseline="0">
              <a:solidFill>
                <a:sysClr val="windowText" lastClr="000000"/>
              </a:solidFill>
            </a:rPr>
            <a:t> Program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</xdr:col>
      <xdr:colOff>73553</xdr:colOff>
      <xdr:row>21</xdr:row>
      <xdr:rowOff>139516</xdr:rowOff>
    </xdr:from>
    <xdr:ext cx="1106805" cy="587111"/>
    <xdr:sp macro="" textlink="">
      <xdr:nvSpPr>
        <xdr:cNvPr id="7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7961D5-C5B0-4F74-B9F9-59CAABFDD1E5}"/>
            </a:ext>
          </a:extLst>
        </xdr:cNvPr>
        <xdr:cNvSpPr/>
      </xdr:nvSpPr>
      <xdr:spPr>
        <a:xfrm>
          <a:off x="1192741" y="423526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Cleaning</a:t>
          </a:r>
          <a:r>
            <a:rPr lang="hr-HR" sz="1200" b="1" kern="1200" baseline="0">
              <a:solidFill>
                <a:sysClr val="windowText" lastClr="000000"/>
              </a:solidFill>
            </a:rPr>
            <a:t> Calculator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108478</xdr:colOff>
      <xdr:row>21</xdr:row>
      <xdr:rowOff>143934</xdr:rowOff>
    </xdr:from>
    <xdr:ext cx="1106805" cy="587111"/>
    <xdr:sp macro="" textlink="">
      <xdr:nvSpPr>
        <xdr:cNvPr id="8" name="Rectangle: Rounded Corner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81A8B0-9C74-4AC9-AE68-F8A84D654A2A}"/>
            </a:ext>
          </a:extLst>
        </xdr:cNvPr>
        <xdr:cNvSpPr/>
      </xdr:nvSpPr>
      <xdr:spPr>
        <a:xfrm>
          <a:off x="2394478" y="4239684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Cleaning</a:t>
          </a:r>
          <a:r>
            <a:rPr lang="hr-HR" sz="1200" b="1" kern="1200" baseline="0">
              <a:solidFill>
                <a:sysClr val="windowText" lastClr="000000"/>
              </a:solidFill>
            </a:rPr>
            <a:t> Instructions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65617</xdr:colOff>
      <xdr:row>27</xdr:row>
      <xdr:rowOff>95249</xdr:rowOff>
    </xdr:from>
    <xdr:ext cx="731520" cy="587111"/>
    <xdr:sp macro="" textlink="">
      <xdr:nvSpPr>
        <xdr:cNvPr id="9" name="Rectangle: Rounded Corner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D4D5B4-2783-48F4-964E-2E0E0B17F1AD}"/>
            </a:ext>
          </a:extLst>
        </xdr:cNvPr>
        <xdr:cNvSpPr/>
      </xdr:nvSpPr>
      <xdr:spPr>
        <a:xfrm>
          <a:off x="1293284" y="513291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</xdr:col>
      <xdr:colOff>248709</xdr:colOff>
      <xdr:row>27</xdr:row>
      <xdr:rowOff>98423</xdr:rowOff>
    </xdr:from>
    <xdr:ext cx="731520" cy="587111"/>
    <xdr:sp macro="" textlink="">
      <xdr:nvSpPr>
        <xdr:cNvPr id="12" name="Rectangle: Rounded Corners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9342EB-EE3B-45AE-BE24-BC66D3C013FC}"/>
            </a:ext>
          </a:extLst>
        </xdr:cNvPr>
        <xdr:cNvSpPr/>
      </xdr:nvSpPr>
      <xdr:spPr>
        <a:xfrm>
          <a:off x="2090209" y="5136090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446618</xdr:colOff>
      <xdr:row>27</xdr:row>
      <xdr:rowOff>95249</xdr:rowOff>
    </xdr:from>
    <xdr:ext cx="731520" cy="587111"/>
    <xdr:sp macro="" textlink="">
      <xdr:nvSpPr>
        <xdr:cNvPr id="13" name="Rectangle: Rounded Corners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C8E5A28-8FF8-4D19-B1BB-A4FC145BE849}"/>
            </a:ext>
          </a:extLst>
        </xdr:cNvPr>
        <xdr:cNvSpPr/>
      </xdr:nvSpPr>
      <xdr:spPr>
        <a:xfrm>
          <a:off x="2901951" y="513291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71438</xdr:colOff>
      <xdr:row>33</xdr:row>
      <xdr:rowOff>56092</xdr:rowOff>
    </xdr:from>
    <xdr:ext cx="731520" cy="587111"/>
    <xdr:sp macro="" textlink="">
      <xdr:nvSpPr>
        <xdr:cNvPr id="17" name="Rectangle: Rounded Corners 1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0F5C68A-7AE7-42A1-BB45-74E15B32381C}"/>
            </a:ext>
          </a:extLst>
        </xdr:cNvPr>
        <xdr:cNvSpPr/>
      </xdr:nvSpPr>
      <xdr:spPr>
        <a:xfrm>
          <a:off x="1190626" y="661643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</xdr:col>
      <xdr:colOff>248180</xdr:colOff>
      <xdr:row>33</xdr:row>
      <xdr:rowOff>63499</xdr:rowOff>
    </xdr:from>
    <xdr:ext cx="731520" cy="587111"/>
    <xdr:sp macro="" textlink="">
      <xdr:nvSpPr>
        <xdr:cNvPr id="18" name="Rectangle: Rounded Corners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2564890-920F-4821-98AB-F2EF07C177A0}"/>
            </a:ext>
          </a:extLst>
        </xdr:cNvPr>
        <xdr:cNvSpPr/>
      </xdr:nvSpPr>
      <xdr:spPr>
        <a:xfrm>
          <a:off x="1950774" y="6623843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452439</xdr:colOff>
      <xdr:row>33</xdr:row>
      <xdr:rowOff>56092</xdr:rowOff>
    </xdr:from>
    <xdr:ext cx="731520" cy="587111"/>
    <xdr:sp macro="" textlink="">
      <xdr:nvSpPr>
        <xdr:cNvPr id="19" name="Rectangle: Rounded Corners 1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FD7CA71-D22E-4177-90F8-81B4586C14FB}"/>
            </a:ext>
          </a:extLst>
        </xdr:cNvPr>
        <xdr:cNvSpPr/>
      </xdr:nvSpPr>
      <xdr:spPr>
        <a:xfrm>
          <a:off x="2738439" y="661643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 baseline="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53443</xdr:colOff>
      <xdr:row>37</xdr:row>
      <xdr:rowOff>143931</xdr:rowOff>
    </xdr:from>
    <xdr:to>
      <xdr:col>5</xdr:col>
      <xdr:colOff>589383</xdr:colOff>
      <xdr:row>40</xdr:row>
      <xdr:rowOff>159171</xdr:rowOff>
    </xdr:to>
    <xdr:sp macro="" textlink="">
      <xdr:nvSpPr>
        <xdr:cNvPr id="20" name="Rectangle: Rounded Corners 1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E31508-5308-4114-862D-EE23E70EEE2B}"/>
            </a:ext>
          </a:extLst>
        </xdr:cNvPr>
        <xdr:cNvSpPr/>
      </xdr:nvSpPr>
      <xdr:spPr>
        <a:xfrm>
          <a:off x="1172631" y="7478181"/>
          <a:ext cx="2286158" cy="586740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Measures &amp; Checks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304800</xdr:colOff>
      <xdr:row>14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6FC523B-43CB-52F0-A129-ABB661F40DC4}"/>
            </a:ext>
          </a:extLst>
        </xdr:cNvPr>
        <xdr:cNvSpPr>
          <a:spLocks noChangeAspect="1" noChangeArrowheads="1"/>
        </xdr:cNvSpPr>
      </xdr:nvSpPr>
      <xdr:spPr bwMode="auto">
        <a:xfrm>
          <a:off x="8181975" y="257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304800</xdr:colOff>
      <xdr:row>13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712CF996-48A6-8716-8EED-64D58797CD54}"/>
            </a:ext>
          </a:extLst>
        </xdr:cNvPr>
        <xdr:cNvSpPr>
          <a:spLocks noChangeAspect="1" noChangeArrowheads="1"/>
        </xdr:cNvSpPr>
      </xdr:nvSpPr>
      <xdr:spPr bwMode="auto">
        <a:xfrm>
          <a:off x="9925050" y="238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304800</xdr:colOff>
      <xdr:row>35</xdr:row>
      <xdr:rowOff>114300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81086F81-6AED-C655-0A6E-7EE8D44C142E}"/>
            </a:ext>
          </a:extLst>
        </xdr:cNvPr>
        <xdr:cNvSpPr>
          <a:spLocks noChangeAspect="1" noChangeArrowheads="1"/>
        </xdr:cNvSpPr>
      </xdr:nvSpPr>
      <xdr:spPr bwMode="auto">
        <a:xfrm>
          <a:off x="527685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83343</xdr:colOff>
      <xdr:row>3</xdr:row>
      <xdr:rowOff>27614</xdr:rowOff>
    </xdr:from>
    <xdr:to>
      <xdr:col>5</xdr:col>
      <xdr:colOff>71438</xdr:colOff>
      <xdr:row>16</xdr:row>
      <xdr:rowOff>22324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29F82A5-BEE8-BDD5-6AAA-0BDE6572E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29699" t="14001" r="32116" b="2000"/>
        <a:stretch/>
      </xdr:blipFill>
      <xdr:spPr>
        <a:xfrm>
          <a:off x="1785937" y="599114"/>
          <a:ext cx="1154907" cy="2566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357187</xdr:colOff>
      <xdr:row>1</xdr:row>
      <xdr:rowOff>11906</xdr:rowOff>
    </xdr:from>
    <xdr:to>
      <xdr:col>2</xdr:col>
      <xdr:colOff>2952749</xdr:colOff>
      <xdr:row>5</xdr:row>
      <xdr:rowOff>71437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0983A3C-540D-B4FE-758A-9B3F4DD55819}"/>
            </a:ext>
          </a:extLst>
        </xdr:cNvPr>
        <xdr:cNvSpPr txBox="1"/>
      </xdr:nvSpPr>
      <xdr:spPr>
        <a:xfrm>
          <a:off x="2143125" y="202406"/>
          <a:ext cx="2595562" cy="821531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6</xdr:col>
      <xdr:colOff>157163</xdr:colOff>
      <xdr:row>0</xdr:row>
      <xdr:rowOff>0</xdr:rowOff>
    </xdr:from>
    <xdr:to>
      <xdr:col>10</xdr:col>
      <xdr:colOff>171450</xdr:colOff>
      <xdr:row>3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D411ED-1FB3-47C4-BCFB-C220ED98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1944" y="0"/>
          <a:ext cx="3359944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59532</xdr:colOff>
      <xdr:row>1</xdr:row>
      <xdr:rowOff>107156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77DA8C-8FA5-4D5D-A68F-B0C17AE3153E}"/>
            </a:ext>
          </a:extLst>
        </xdr:cNvPr>
        <xdr:cNvSpPr/>
      </xdr:nvSpPr>
      <xdr:spPr>
        <a:xfrm>
          <a:off x="666751" y="28575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59531</xdr:colOff>
      <xdr:row>9</xdr:row>
      <xdr:rowOff>23814</xdr:rowOff>
    </xdr:from>
    <xdr:ext cx="607219" cy="164592"/>
    <xdr:sp macro="" textlink="">
      <xdr:nvSpPr>
        <xdr:cNvPr id="2" name="Rectangle: Rounded Corner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E3B768-DEAC-4CCA-B31A-26A9A0D224AC}"/>
            </a:ext>
          </a:extLst>
        </xdr:cNvPr>
        <xdr:cNvSpPr/>
      </xdr:nvSpPr>
      <xdr:spPr>
        <a:xfrm>
          <a:off x="8548687" y="2059783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35721</xdr:colOff>
      <xdr:row>12</xdr:row>
      <xdr:rowOff>23813</xdr:rowOff>
    </xdr:from>
    <xdr:ext cx="607219" cy="164592"/>
    <xdr:sp macro="" textlink="">
      <xdr:nvSpPr>
        <xdr:cNvPr id="8" name="Rectangle: Rounded Corner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C20DBD-4522-4122-9165-FDF27AF3D9C7}"/>
            </a:ext>
          </a:extLst>
        </xdr:cNvPr>
        <xdr:cNvSpPr/>
      </xdr:nvSpPr>
      <xdr:spPr>
        <a:xfrm>
          <a:off x="8453440" y="5453063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33338</xdr:colOff>
      <xdr:row>11</xdr:row>
      <xdr:rowOff>21430</xdr:rowOff>
    </xdr:from>
    <xdr:ext cx="607219" cy="164592"/>
    <xdr:sp macro="" textlink="">
      <xdr:nvSpPr>
        <xdr:cNvPr id="9" name="Rectangle: Rounded Corner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5C3794-3E41-40ED-AB9F-34B5750F2BC4}"/>
            </a:ext>
          </a:extLst>
        </xdr:cNvPr>
        <xdr:cNvSpPr/>
      </xdr:nvSpPr>
      <xdr:spPr>
        <a:xfrm>
          <a:off x="8522494" y="243839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42865</xdr:colOff>
      <xdr:row>10</xdr:row>
      <xdr:rowOff>19050</xdr:rowOff>
    </xdr:from>
    <xdr:ext cx="607219" cy="164592"/>
    <xdr:sp macro="" textlink="">
      <xdr:nvSpPr>
        <xdr:cNvPr id="10" name="Rectangle: Rounded Corner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560FE4-0F25-44BB-AE28-90B84781287B}"/>
            </a:ext>
          </a:extLst>
        </xdr:cNvPr>
        <xdr:cNvSpPr/>
      </xdr:nvSpPr>
      <xdr:spPr>
        <a:xfrm>
          <a:off x="8532021" y="224551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33339</xdr:colOff>
      <xdr:row>9</xdr:row>
      <xdr:rowOff>9528</xdr:rowOff>
    </xdr:from>
    <xdr:ext cx="607219" cy="164592"/>
    <xdr:sp macro="" textlink="">
      <xdr:nvSpPr>
        <xdr:cNvPr id="11" name="Rectangle: Rounded Corner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096CF7A-4EE3-40F9-BAEE-B8F69A5DFDF6}"/>
            </a:ext>
          </a:extLst>
        </xdr:cNvPr>
        <xdr:cNvSpPr/>
      </xdr:nvSpPr>
      <xdr:spPr>
        <a:xfrm>
          <a:off x="8451058" y="48672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30958</xdr:colOff>
      <xdr:row>11</xdr:row>
      <xdr:rowOff>19050</xdr:rowOff>
    </xdr:from>
    <xdr:ext cx="607219" cy="164592"/>
    <xdr:sp macro="" textlink="">
      <xdr:nvSpPr>
        <xdr:cNvPr id="12" name="Rectangle: Rounded Corners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8FBCE2D-7EFA-4E68-A977-8D51BF3ACBE6}"/>
            </a:ext>
          </a:extLst>
        </xdr:cNvPr>
        <xdr:cNvSpPr/>
      </xdr:nvSpPr>
      <xdr:spPr>
        <a:xfrm>
          <a:off x="8448677" y="5257800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40484</xdr:colOff>
      <xdr:row>10</xdr:row>
      <xdr:rowOff>16669</xdr:rowOff>
    </xdr:from>
    <xdr:ext cx="607219" cy="164592"/>
    <xdr:sp macro="" textlink="">
      <xdr:nvSpPr>
        <xdr:cNvPr id="13" name="Rectangle: Rounded Corner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6046AC9-6C35-4363-92F6-864338291DF5}"/>
            </a:ext>
          </a:extLst>
        </xdr:cNvPr>
        <xdr:cNvSpPr/>
      </xdr:nvSpPr>
      <xdr:spPr>
        <a:xfrm>
          <a:off x="8458203" y="506491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40481</xdr:colOff>
      <xdr:row>24</xdr:row>
      <xdr:rowOff>23813</xdr:rowOff>
    </xdr:from>
    <xdr:ext cx="607219" cy="164592"/>
    <xdr:sp macro="" textlink="">
      <xdr:nvSpPr>
        <xdr:cNvPr id="14" name="Rectangle: Rounded Corners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6CCFF79-24EA-4082-B4C6-0597F4E34B2C}"/>
            </a:ext>
          </a:extLst>
        </xdr:cNvPr>
        <xdr:cNvSpPr/>
      </xdr:nvSpPr>
      <xdr:spPr>
        <a:xfrm>
          <a:off x="8458200" y="8846344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38101</xdr:colOff>
      <xdr:row>13</xdr:row>
      <xdr:rowOff>21428</xdr:rowOff>
    </xdr:from>
    <xdr:ext cx="607219" cy="164592"/>
    <xdr:sp macro="" textlink="">
      <xdr:nvSpPr>
        <xdr:cNvPr id="15" name="Rectangle: Rounded Corner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C5F36-6560-43B6-8B00-77AF322DBDA6}"/>
            </a:ext>
          </a:extLst>
        </xdr:cNvPr>
        <xdr:cNvSpPr/>
      </xdr:nvSpPr>
      <xdr:spPr>
        <a:xfrm>
          <a:off x="8455820" y="56411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35720</xdr:colOff>
      <xdr:row>25</xdr:row>
      <xdr:rowOff>30954</xdr:rowOff>
    </xdr:from>
    <xdr:ext cx="607219" cy="164592"/>
    <xdr:sp macro="" textlink="">
      <xdr:nvSpPr>
        <xdr:cNvPr id="16" name="Rectangle: Rounded Corners 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57BF334-5CA0-4500-92CF-B62094EDD78D}"/>
            </a:ext>
          </a:extLst>
        </xdr:cNvPr>
        <xdr:cNvSpPr/>
      </xdr:nvSpPr>
      <xdr:spPr>
        <a:xfrm>
          <a:off x="8453439" y="9043985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40482</xdr:colOff>
      <xdr:row>22</xdr:row>
      <xdr:rowOff>23812</xdr:rowOff>
    </xdr:from>
    <xdr:ext cx="607219" cy="164592"/>
    <xdr:sp macro="" textlink="">
      <xdr:nvSpPr>
        <xdr:cNvPr id="17" name="Rectangle: Rounded Corners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8D5BE2-C583-4E6A-8EDB-A6BC70BCA91D}"/>
            </a:ext>
          </a:extLst>
        </xdr:cNvPr>
        <xdr:cNvSpPr/>
      </xdr:nvSpPr>
      <xdr:spPr>
        <a:xfrm>
          <a:off x="8458201" y="8274843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35721</xdr:colOff>
      <xdr:row>23</xdr:row>
      <xdr:rowOff>19047</xdr:rowOff>
    </xdr:from>
    <xdr:ext cx="607219" cy="164592"/>
    <xdr:sp macro="" textlink="">
      <xdr:nvSpPr>
        <xdr:cNvPr id="19" name="Rectangle: Rounded Corners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F72F09-6899-4651-87F7-A7994ADDC83A}"/>
            </a:ext>
          </a:extLst>
        </xdr:cNvPr>
        <xdr:cNvSpPr/>
      </xdr:nvSpPr>
      <xdr:spPr>
        <a:xfrm>
          <a:off x="8453440" y="84605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38100</xdr:colOff>
      <xdr:row>24</xdr:row>
      <xdr:rowOff>21431</xdr:rowOff>
    </xdr:from>
    <xdr:ext cx="607219" cy="164592"/>
    <xdr:sp macro="" textlink="">
      <xdr:nvSpPr>
        <xdr:cNvPr id="20" name="Rectangle: Rounded Corner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35E173-C451-4C92-9D94-048279CE971F}"/>
            </a:ext>
          </a:extLst>
        </xdr:cNvPr>
        <xdr:cNvSpPr/>
      </xdr:nvSpPr>
      <xdr:spPr>
        <a:xfrm>
          <a:off x="8455819" y="11475244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33339</xdr:colOff>
      <xdr:row>25</xdr:row>
      <xdr:rowOff>28572</xdr:rowOff>
    </xdr:from>
    <xdr:ext cx="607219" cy="164592"/>
    <xdr:sp macro="" textlink="">
      <xdr:nvSpPr>
        <xdr:cNvPr id="21" name="Rectangle: Rounded Corners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1BD42A4-2C8D-4228-8D7B-FCA3BD932FB5}"/>
            </a:ext>
          </a:extLst>
        </xdr:cNvPr>
        <xdr:cNvSpPr/>
      </xdr:nvSpPr>
      <xdr:spPr>
        <a:xfrm>
          <a:off x="8451058" y="11672885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35720</xdr:colOff>
      <xdr:row>23</xdr:row>
      <xdr:rowOff>19046</xdr:rowOff>
    </xdr:from>
    <xdr:ext cx="607219" cy="164592"/>
    <xdr:sp macro="" textlink="">
      <xdr:nvSpPr>
        <xdr:cNvPr id="22" name="Rectangle: Rounded Corners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B56EE9B-5B1D-403E-89E3-B78A02A43799}"/>
            </a:ext>
          </a:extLst>
        </xdr:cNvPr>
        <xdr:cNvSpPr/>
      </xdr:nvSpPr>
      <xdr:spPr>
        <a:xfrm>
          <a:off x="8453439" y="1128235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33340</xdr:colOff>
      <xdr:row>22</xdr:row>
      <xdr:rowOff>16665</xdr:rowOff>
    </xdr:from>
    <xdr:ext cx="607219" cy="164592"/>
    <xdr:sp macro="" textlink="">
      <xdr:nvSpPr>
        <xdr:cNvPr id="23" name="Rectangle: Rounded Corners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AAA5DC-B27F-4294-A8EA-739483B760E4}"/>
            </a:ext>
          </a:extLst>
        </xdr:cNvPr>
        <xdr:cNvSpPr/>
      </xdr:nvSpPr>
      <xdr:spPr>
        <a:xfrm>
          <a:off x="8451059" y="110894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434710</xdr:colOff>
      <xdr:row>1</xdr:row>
      <xdr:rowOff>95249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65B39EF-A07A-42A8-8D32-842F66B61EB2}"/>
            </a:ext>
          </a:extLst>
        </xdr:cNvPr>
        <xdr:cNvSpPr/>
      </xdr:nvSpPr>
      <xdr:spPr>
        <a:xfrm>
          <a:off x="2220648" y="285749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1272647</xdr:colOff>
      <xdr:row>1</xdr:row>
      <xdr:rowOff>98423</xdr:rowOff>
    </xdr:from>
    <xdr:ext cx="731520" cy="587111"/>
    <xdr:sp macro="" textlink="">
      <xdr:nvSpPr>
        <xdr:cNvPr id="6" name="Rectangle: Rounded Corners 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2EDD481-E5CF-4AC9-96EC-3928A6839613}"/>
            </a:ext>
          </a:extLst>
        </xdr:cNvPr>
        <xdr:cNvSpPr/>
      </xdr:nvSpPr>
      <xdr:spPr>
        <a:xfrm>
          <a:off x="3058585" y="288923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2125400</xdr:colOff>
      <xdr:row>1</xdr:row>
      <xdr:rowOff>107155</xdr:rowOff>
    </xdr:from>
    <xdr:ext cx="731520" cy="587111"/>
    <xdr:sp macro="" textlink="">
      <xdr:nvSpPr>
        <xdr:cNvPr id="7" name="Rectangle: Rounded Corners 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E2DB677-8E3E-4078-80D4-1C0D0F4632FA}"/>
            </a:ext>
          </a:extLst>
        </xdr:cNvPr>
        <xdr:cNvSpPr/>
      </xdr:nvSpPr>
      <xdr:spPr>
        <a:xfrm>
          <a:off x="3911338" y="297655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50007</xdr:colOff>
      <xdr:row>14</xdr:row>
      <xdr:rowOff>9522</xdr:rowOff>
    </xdr:from>
    <xdr:ext cx="607219" cy="164592"/>
    <xdr:sp macro="" textlink="">
      <xdr:nvSpPr>
        <xdr:cNvPr id="29" name="Rectangle: Rounded Corners 2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9F2A672-4A2A-413F-8229-5CEB699B0866}"/>
            </a:ext>
          </a:extLst>
        </xdr:cNvPr>
        <xdr:cNvSpPr/>
      </xdr:nvSpPr>
      <xdr:spPr>
        <a:xfrm>
          <a:off x="18004632" y="3057522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83344</xdr:colOff>
      <xdr:row>0</xdr:row>
      <xdr:rowOff>154782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373A9-B69B-462C-967D-E4F8AEC031A6}"/>
            </a:ext>
          </a:extLst>
        </xdr:cNvPr>
        <xdr:cNvSpPr/>
      </xdr:nvSpPr>
      <xdr:spPr>
        <a:xfrm>
          <a:off x="452438" y="154782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1</xdr:row>
      <xdr:rowOff>161925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AA446A-0096-4C1E-A152-510746DE0195}"/>
            </a:ext>
          </a:extLst>
        </xdr:cNvPr>
        <xdr:cNvSpPr/>
      </xdr:nvSpPr>
      <xdr:spPr>
        <a:xfrm>
          <a:off x="514350" y="36195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343714</xdr:colOff>
      <xdr:row>40</xdr:row>
      <xdr:rowOff>1064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51A290-FDAC-4AC7-9CCC-414F31EDB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30114" cy="7621064"/>
        </a:xfrm>
        <a:prstGeom prst="rect">
          <a:avLst/>
        </a:prstGeom>
      </xdr:spPr>
    </xdr:pic>
    <xdr:clientData/>
  </xdr:twoCellAnchor>
  <xdr:twoCellAnchor editAs="oneCell">
    <xdr:from>
      <xdr:col>9</xdr:col>
      <xdr:colOff>266701</xdr:colOff>
      <xdr:row>0</xdr:row>
      <xdr:rowOff>11906</xdr:rowOff>
    </xdr:from>
    <xdr:to>
      <xdr:col>19</xdr:col>
      <xdr:colOff>67499</xdr:colOff>
      <xdr:row>40</xdr:row>
      <xdr:rowOff>3443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CF0083-5F1A-53FF-3F80-5F08EFD7A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1670" y="11906"/>
          <a:ext cx="5872985" cy="7611537"/>
        </a:xfrm>
        <a:prstGeom prst="rect">
          <a:avLst/>
        </a:prstGeom>
      </xdr:spPr>
    </xdr:pic>
    <xdr:clientData/>
  </xdr:twoCellAnchor>
  <xdr:twoCellAnchor editAs="oneCell">
    <xdr:from>
      <xdr:col>18</xdr:col>
      <xdr:colOff>571499</xdr:colOff>
      <xdr:row>0</xdr:row>
      <xdr:rowOff>0</xdr:rowOff>
    </xdr:from>
    <xdr:to>
      <xdr:col>28</xdr:col>
      <xdr:colOff>297658</xdr:colOff>
      <xdr:row>39</xdr:row>
      <xdr:rowOff>172544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951389-CE01-1347-9C7D-FEDBCA42F0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12"/>
        <a:stretch/>
      </xdr:blipFill>
      <xdr:spPr>
        <a:xfrm>
          <a:off x="11501437" y="0"/>
          <a:ext cx="5798346" cy="7602044"/>
        </a:xfrm>
        <a:prstGeom prst="rect">
          <a:avLst/>
        </a:prstGeom>
      </xdr:spPr>
    </xdr:pic>
    <xdr:clientData/>
  </xdr:twoCellAnchor>
  <xdr:oneCellAnchor>
    <xdr:from>
      <xdr:col>1</xdr:col>
      <xdr:colOff>59531</xdr:colOff>
      <xdr:row>2</xdr:row>
      <xdr:rowOff>35718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184635-82DC-4F95-8662-1C798459B45D}"/>
            </a:ext>
          </a:extLst>
        </xdr:cNvPr>
        <xdr:cNvSpPr/>
      </xdr:nvSpPr>
      <xdr:spPr>
        <a:xfrm>
          <a:off x="666750" y="39290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2</xdr:row>
      <xdr:rowOff>130969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3BE014-2167-47A5-A9BD-FB3FD0C48906}"/>
            </a:ext>
          </a:extLst>
        </xdr:cNvPr>
        <xdr:cNvSpPr/>
      </xdr:nvSpPr>
      <xdr:spPr>
        <a:xfrm>
          <a:off x="476250" y="619125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892969</xdr:colOff>
      <xdr:row>4</xdr:row>
      <xdr:rowOff>32545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F134C-0DC1-4AF4-A537-49F521237FAE}"/>
            </a:ext>
          </a:extLst>
        </xdr:cNvPr>
        <xdr:cNvSpPr/>
      </xdr:nvSpPr>
      <xdr:spPr>
        <a:xfrm>
          <a:off x="892969" y="75882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0</xdr:col>
      <xdr:colOff>1095375</xdr:colOff>
      <xdr:row>7</xdr:row>
      <xdr:rowOff>119063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77413E-AC85-4519-BCA9-6DC526FF92C5}"/>
            </a:ext>
          </a:extLst>
        </xdr:cNvPr>
        <xdr:cNvSpPr/>
      </xdr:nvSpPr>
      <xdr:spPr>
        <a:xfrm>
          <a:off x="1095375" y="1738313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964406</xdr:colOff>
      <xdr:row>6</xdr:row>
      <xdr:rowOff>95249</xdr:rowOff>
    </xdr:from>
    <xdr:to>
      <xdr:col>0</xdr:col>
      <xdr:colOff>1928813</xdr:colOff>
      <xdr:row>7</xdr:row>
      <xdr:rowOff>83343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766551-1CEE-CC3B-8C50-4317E64C93DB}"/>
            </a:ext>
          </a:extLst>
        </xdr:cNvPr>
        <xdr:cNvSpPr txBox="1"/>
      </xdr:nvSpPr>
      <xdr:spPr>
        <a:xfrm>
          <a:off x="964406" y="1452562"/>
          <a:ext cx="964407" cy="250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hr-HR" sz="1100"/>
            <a:t>Plan</a:t>
          </a:r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</xdr:col>
      <xdr:colOff>31748</xdr:colOff>
      <xdr:row>3</xdr:row>
      <xdr:rowOff>501650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5E9BFA-59BB-447B-95BE-097EC686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195579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476251</xdr:colOff>
      <xdr:row>0</xdr:row>
      <xdr:rowOff>11906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CB1DB2-482E-4374-AD70-6E33588796AC}"/>
            </a:ext>
          </a:extLst>
        </xdr:cNvPr>
        <xdr:cNvSpPr/>
      </xdr:nvSpPr>
      <xdr:spPr>
        <a:xfrm>
          <a:off x="476251" y="1190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928688</xdr:colOff>
      <xdr:row>4</xdr:row>
      <xdr:rowOff>35719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C7CAF1-C70B-45C2-B969-CEDB435FEDE2}"/>
            </a:ext>
          </a:extLst>
        </xdr:cNvPr>
        <xdr:cNvSpPr/>
      </xdr:nvSpPr>
      <xdr:spPr>
        <a:xfrm>
          <a:off x="928688" y="76200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988219</xdr:colOff>
      <xdr:row>6</xdr:row>
      <xdr:rowOff>142875</xdr:rowOff>
    </xdr:from>
    <xdr:to>
      <xdr:col>0</xdr:col>
      <xdr:colOff>1952626</xdr:colOff>
      <xdr:row>7</xdr:row>
      <xdr:rowOff>130969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9EDF1C6-10DF-4396-AE20-C64764A5FC54}"/>
            </a:ext>
          </a:extLst>
        </xdr:cNvPr>
        <xdr:cNvSpPr txBox="1"/>
      </xdr:nvSpPr>
      <xdr:spPr>
        <a:xfrm>
          <a:off x="988219" y="1500188"/>
          <a:ext cx="964407" cy="250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hr-HR" sz="1100"/>
            <a:t>Plan</a:t>
          </a:r>
          <a:endParaRPr lang="en-US" sz="1100"/>
        </a:p>
      </xdr:txBody>
    </xdr:sp>
    <xdr:clientData/>
  </xdr:twoCellAnchor>
  <xdr:oneCellAnchor>
    <xdr:from>
      <xdr:col>0</xdr:col>
      <xdr:colOff>1095375</xdr:colOff>
      <xdr:row>7</xdr:row>
      <xdr:rowOff>154781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75D88B-C9A4-4207-81BF-317F73E762F0}"/>
            </a:ext>
          </a:extLst>
        </xdr:cNvPr>
        <xdr:cNvSpPr/>
      </xdr:nvSpPr>
      <xdr:spPr>
        <a:xfrm>
          <a:off x="1095375" y="1774031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</xdr:col>
      <xdr:colOff>28573</xdr:colOff>
      <xdr:row>3</xdr:row>
      <xdr:rowOff>590550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28D222-2C53-4C2D-8BDF-CEA0ECC3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195579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452438</xdr:colOff>
      <xdr:row>0</xdr:row>
      <xdr:rowOff>47625</xdr:rowOff>
    </xdr:from>
    <xdr:ext cx="1106805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0612FF-4423-45EA-8F04-993388AA01BE}"/>
            </a:ext>
          </a:extLst>
        </xdr:cNvPr>
        <xdr:cNvSpPr/>
      </xdr:nvSpPr>
      <xdr:spPr>
        <a:xfrm>
          <a:off x="452438" y="47625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928688</xdr:colOff>
      <xdr:row>4</xdr:row>
      <xdr:rowOff>35719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8E538F-D37D-42F3-B6DC-3A0A3C7736BD}"/>
            </a:ext>
          </a:extLst>
        </xdr:cNvPr>
        <xdr:cNvSpPr/>
      </xdr:nvSpPr>
      <xdr:spPr>
        <a:xfrm>
          <a:off x="928688" y="807244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964406</xdr:colOff>
      <xdr:row>6</xdr:row>
      <xdr:rowOff>154782</xdr:rowOff>
    </xdr:from>
    <xdr:to>
      <xdr:col>0</xdr:col>
      <xdr:colOff>1928813</xdr:colOff>
      <xdr:row>7</xdr:row>
      <xdr:rowOff>142876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31D75B-CE03-4E78-BDFF-ABE9F605D2C2}"/>
            </a:ext>
          </a:extLst>
        </xdr:cNvPr>
        <xdr:cNvSpPr txBox="1"/>
      </xdr:nvSpPr>
      <xdr:spPr>
        <a:xfrm>
          <a:off x="964406" y="1512095"/>
          <a:ext cx="964407" cy="250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hr-HR" sz="1100"/>
            <a:t>Plan</a:t>
          </a:r>
          <a:endParaRPr lang="en-US" sz="1100"/>
        </a:p>
      </xdr:txBody>
    </xdr:sp>
    <xdr:clientData/>
  </xdr:twoCellAnchor>
  <xdr:oneCellAnchor>
    <xdr:from>
      <xdr:col>0</xdr:col>
      <xdr:colOff>1095374</xdr:colOff>
      <xdr:row>7</xdr:row>
      <xdr:rowOff>130968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CF0347-159D-457E-A096-FCE55FCECA52}"/>
            </a:ext>
          </a:extLst>
        </xdr:cNvPr>
        <xdr:cNvSpPr/>
      </xdr:nvSpPr>
      <xdr:spPr>
        <a:xfrm>
          <a:off x="1095374" y="1750218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429451</xdr:colOff>
      <xdr:row>40</xdr:row>
      <xdr:rowOff>29643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87D50E-C2B0-F8C2-348B-FC834AE58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15851" cy="7649643"/>
        </a:xfrm>
        <a:prstGeom prst="rect">
          <a:avLst/>
        </a:prstGeom>
      </xdr:spPr>
    </xdr:pic>
    <xdr:clientData/>
  </xdr:twoCellAnchor>
  <xdr:oneCellAnchor>
    <xdr:from>
      <xdr:col>0</xdr:col>
      <xdr:colOff>535782</xdr:colOff>
      <xdr:row>2</xdr:row>
      <xdr:rowOff>107156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0071C6-AE55-40C3-9E50-098AEB65FA37}"/>
            </a:ext>
          </a:extLst>
        </xdr:cNvPr>
        <xdr:cNvSpPr/>
      </xdr:nvSpPr>
      <xdr:spPr>
        <a:xfrm>
          <a:off x="535782" y="464344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400872</xdr:colOff>
      <xdr:row>40</xdr:row>
      <xdr:rowOff>1064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DCC026-5CFD-F63C-3E65-6590EB041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87272" cy="7621064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27</xdr:row>
      <xdr:rowOff>85725</xdr:rowOff>
    </xdr:from>
    <xdr:to>
      <xdr:col>9</xdr:col>
      <xdr:colOff>47625</xdr:colOff>
      <xdr:row>29</xdr:row>
      <xdr:rowOff>152399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9E4A832-51DD-42F6-89F8-49305D69DEDD}"/>
            </a:ext>
          </a:extLst>
        </xdr:cNvPr>
        <xdr:cNvSpPr/>
      </xdr:nvSpPr>
      <xdr:spPr>
        <a:xfrm>
          <a:off x="495300" y="5229225"/>
          <a:ext cx="5038725" cy="447674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59531</xdr:colOff>
      <xdr:row>0</xdr:row>
      <xdr:rowOff>3</xdr:rowOff>
    </xdr:from>
    <xdr:ext cx="1106805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AC4AC9-68DE-4E1A-A982-199F1791542F}"/>
            </a:ext>
          </a:extLst>
        </xdr:cNvPr>
        <xdr:cNvSpPr/>
      </xdr:nvSpPr>
      <xdr:spPr>
        <a:xfrm>
          <a:off x="666750" y="3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410398</xdr:colOff>
      <xdr:row>40</xdr:row>
      <xdr:rowOff>29643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AECABB-FCA7-F404-0CF7-34EE15AF2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75367" cy="7649643"/>
        </a:xfrm>
        <a:prstGeom prst="rect">
          <a:avLst/>
        </a:prstGeom>
      </xdr:spPr>
    </xdr:pic>
    <xdr:clientData/>
  </xdr:twoCellAnchor>
  <xdr:oneCellAnchor>
    <xdr:from>
      <xdr:col>0</xdr:col>
      <xdr:colOff>583406</xdr:colOff>
      <xdr:row>0</xdr:row>
      <xdr:rowOff>2</xdr:rowOff>
    </xdr:from>
    <xdr:ext cx="1106805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DA3BC7-4715-4769-94DC-D190C6C382CB}"/>
            </a:ext>
          </a:extLst>
        </xdr:cNvPr>
        <xdr:cNvSpPr/>
      </xdr:nvSpPr>
      <xdr:spPr>
        <a:xfrm>
          <a:off x="583406" y="2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523875</xdr:colOff>
      <xdr:row>16</xdr:row>
      <xdr:rowOff>130968</xdr:rowOff>
    </xdr:from>
    <xdr:to>
      <xdr:col>9</xdr:col>
      <xdr:colOff>76200</xdr:colOff>
      <xdr:row>19</xdr:row>
      <xdr:rowOff>121442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E9F1647-4DDD-4A40-B7A8-C146AFECF09F}"/>
            </a:ext>
          </a:extLst>
        </xdr:cNvPr>
        <xdr:cNvSpPr/>
      </xdr:nvSpPr>
      <xdr:spPr>
        <a:xfrm>
          <a:off x="523875" y="3178968"/>
          <a:ext cx="5017294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458030</xdr:colOff>
      <xdr:row>39</xdr:row>
      <xdr:rowOff>172511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DA90B1-4030-5078-F50C-99BAD2ADA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4430" cy="7602011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27</xdr:row>
      <xdr:rowOff>85726</xdr:rowOff>
    </xdr:from>
    <xdr:to>
      <xdr:col>9</xdr:col>
      <xdr:colOff>47625</xdr:colOff>
      <xdr:row>29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0B1B01B-FAE7-D0FF-0744-70E5E1D31EE0}"/>
            </a:ext>
          </a:extLst>
        </xdr:cNvPr>
        <xdr:cNvSpPr/>
      </xdr:nvSpPr>
      <xdr:spPr>
        <a:xfrm>
          <a:off x="495300" y="5229226"/>
          <a:ext cx="5038725" cy="447674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476250</xdr:colOff>
      <xdr:row>30</xdr:row>
      <xdr:rowOff>180976</xdr:rowOff>
    </xdr:from>
    <xdr:to>
      <xdr:col>9</xdr:col>
      <xdr:colOff>28575</xdr:colOff>
      <xdr:row>33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6314D0B-E075-4330-B73F-DB22A9467AD7}"/>
            </a:ext>
          </a:extLst>
        </xdr:cNvPr>
        <xdr:cNvSpPr/>
      </xdr:nvSpPr>
      <xdr:spPr>
        <a:xfrm>
          <a:off x="476250" y="5895976"/>
          <a:ext cx="5038725" cy="447674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523875</xdr:colOff>
      <xdr:row>10</xdr:row>
      <xdr:rowOff>66675</xdr:rowOff>
    </xdr:from>
    <xdr:to>
      <xdr:col>9</xdr:col>
      <xdr:colOff>76200</xdr:colOff>
      <xdr:row>12</xdr:row>
      <xdr:rowOff>133349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C0B41FB2-F09C-4A14-962C-AB51143B1BF2}"/>
            </a:ext>
          </a:extLst>
        </xdr:cNvPr>
        <xdr:cNvSpPr/>
      </xdr:nvSpPr>
      <xdr:spPr>
        <a:xfrm>
          <a:off x="523875" y="1971675"/>
          <a:ext cx="5038725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514350</xdr:colOff>
      <xdr:row>13</xdr:row>
      <xdr:rowOff>95250</xdr:rowOff>
    </xdr:from>
    <xdr:to>
      <xdr:col>9</xdr:col>
      <xdr:colOff>66675</xdr:colOff>
      <xdr:row>15</xdr:row>
      <xdr:rowOff>161924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FEC2A7A4-FDF4-48BF-89C9-32E076F2B364}"/>
            </a:ext>
          </a:extLst>
        </xdr:cNvPr>
        <xdr:cNvSpPr/>
      </xdr:nvSpPr>
      <xdr:spPr>
        <a:xfrm>
          <a:off x="514350" y="2571750"/>
          <a:ext cx="5038725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409576</xdr:colOff>
      <xdr:row>30</xdr:row>
      <xdr:rowOff>123825</xdr:rowOff>
    </xdr:from>
    <xdr:to>
      <xdr:col>9</xdr:col>
      <xdr:colOff>85726</xdr:colOff>
      <xdr:row>33</xdr:row>
      <xdr:rowOff>114299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42870CD-8BF0-4F32-847B-60D52A813DC2}"/>
            </a:ext>
          </a:extLst>
        </xdr:cNvPr>
        <xdr:cNvSpPr/>
      </xdr:nvSpPr>
      <xdr:spPr>
        <a:xfrm>
          <a:off x="409576" y="5838825"/>
          <a:ext cx="5162550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11906</xdr:colOff>
      <xdr:row>0</xdr:row>
      <xdr:rowOff>1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C817CB-555A-45EC-836A-99228F9911EE}"/>
            </a:ext>
          </a:extLst>
        </xdr:cNvPr>
        <xdr:cNvSpPr/>
      </xdr:nvSpPr>
      <xdr:spPr>
        <a:xfrm>
          <a:off x="619125" y="1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410398</xdr:colOff>
      <xdr:row>39</xdr:row>
      <xdr:rowOff>162985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774FC0-7743-CF25-5BFF-7B06887C6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96798" cy="7592485"/>
        </a:xfrm>
        <a:prstGeom prst="rect">
          <a:avLst/>
        </a:prstGeom>
      </xdr:spPr>
    </xdr:pic>
    <xdr:clientData/>
  </xdr:twoCellAnchor>
  <xdr:twoCellAnchor>
    <xdr:from>
      <xdr:col>0</xdr:col>
      <xdr:colOff>409575</xdr:colOff>
      <xdr:row>3</xdr:row>
      <xdr:rowOff>28575</xdr:rowOff>
    </xdr:from>
    <xdr:to>
      <xdr:col>8</xdr:col>
      <xdr:colOff>571500</xdr:colOff>
      <xdr:row>5</xdr:row>
      <xdr:rowOff>95249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DBD8F60-BF89-490D-AFD5-42440B33E499}"/>
            </a:ext>
          </a:extLst>
        </xdr:cNvPr>
        <xdr:cNvSpPr/>
      </xdr:nvSpPr>
      <xdr:spPr>
        <a:xfrm>
          <a:off x="409575" y="600075"/>
          <a:ext cx="5038725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476250</xdr:colOff>
      <xdr:row>13</xdr:row>
      <xdr:rowOff>85725</xdr:rowOff>
    </xdr:from>
    <xdr:to>
      <xdr:col>9</xdr:col>
      <xdr:colOff>28575</xdr:colOff>
      <xdr:row>15</xdr:row>
      <xdr:rowOff>152399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B79D0AD-E38F-4D97-8A2A-ABC5CB9D47A3}"/>
            </a:ext>
          </a:extLst>
        </xdr:cNvPr>
        <xdr:cNvSpPr/>
      </xdr:nvSpPr>
      <xdr:spPr>
        <a:xfrm>
          <a:off x="476250" y="2562225"/>
          <a:ext cx="5038725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464344</xdr:colOff>
      <xdr:row>34</xdr:row>
      <xdr:rowOff>35719</xdr:rowOff>
    </xdr:from>
    <xdr:to>
      <xdr:col>9</xdr:col>
      <xdr:colOff>26194</xdr:colOff>
      <xdr:row>37</xdr:row>
      <xdr:rowOff>26193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68F2A27-E8D7-4DE6-B15C-7C96B0713FE4}"/>
            </a:ext>
          </a:extLst>
        </xdr:cNvPr>
        <xdr:cNvSpPr/>
      </xdr:nvSpPr>
      <xdr:spPr>
        <a:xfrm>
          <a:off x="464344" y="6512719"/>
          <a:ext cx="5026819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11906</xdr:colOff>
      <xdr:row>0</xdr:row>
      <xdr:rowOff>0</xdr:rowOff>
    </xdr:from>
    <xdr:ext cx="1106805" cy="587111"/>
    <xdr:sp macro="" textlink="">
      <xdr:nvSpPr>
        <xdr:cNvPr id="8" name="Rectangle: Rounded Corner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C925A6-FA99-461A-BB1C-9E4A3DE3ED50}"/>
            </a:ext>
          </a:extLst>
        </xdr:cNvPr>
        <xdr:cNvSpPr/>
      </xdr:nvSpPr>
      <xdr:spPr>
        <a:xfrm>
          <a:off x="619125" y="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426276</xdr:colOff>
      <xdr:row>40</xdr:row>
      <xdr:rowOff>1064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2A472C-1992-8BEE-7E51-4C47F228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91245" cy="7144814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</xdr:row>
      <xdr:rowOff>142875</xdr:rowOff>
    </xdr:from>
    <xdr:to>
      <xdr:col>9</xdr:col>
      <xdr:colOff>28575</xdr:colOff>
      <xdr:row>5</xdr:row>
      <xdr:rowOff>133349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730EB79-2CDD-45C3-AE32-F6C930591895}"/>
            </a:ext>
          </a:extLst>
        </xdr:cNvPr>
        <xdr:cNvSpPr/>
      </xdr:nvSpPr>
      <xdr:spPr>
        <a:xfrm>
          <a:off x="476250" y="523875"/>
          <a:ext cx="5038725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504825</xdr:colOff>
      <xdr:row>13</xdr:row>
      <xdr:rowOff>38100</xdr:rowOff>
    </xdr:from>
    <xdr:to>
      <xdr:col>9</xdr:col>
      <xdr:colOff>57150</xdr:colOff>
      <xdr:row>16</xdr:row>
      <xdr:rowOff>28574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36B850D-EED3-4EA3-A5EB-8347A1AE2694}"/>
            </a:ext>
          </a:extLst>
        </xdr:cNvPr>
        <xdr:cNvSpPr/>
      </xdr:nvSpPr>
      <xdr:spPr>
        <a:xfrm>
          <a:off x="504825" y="2514600"/>
          <a:ext cx="5038725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504825</xdr:colOff>
      <xdr:row>16</xdr:row>
      <xdr:rowOff>104775</xdr:rowOff>
    </xdr:from>
    <xdr:to>
      <xdr:col>9</xdr:col>
      <xdr:colOff>57150</xdr:colOff>
      <xdr:row>19</xdr:row>
      <xdr:rowOff>95249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3AEB4B9-3F8B-41A1-A357-76E1DB86E509}"/>
            </a:ext>
          </a:extLst>
        </xdr:cNvPr>
        <xdr:cNvSpPr/>
      </xdr:nvSpPr>
      <xdr:spPr>
        <a:xfrm>
          <a:off x="504825" y="3152775"/>
          <a:ext cx="5038725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11906</xdr:colOff>
      <xdr:row>0</xdr:row>
      <xdr:rowOff>11906</xdr:rowOff>
    </xdr:from>
    <xdr:ext cx="1106805" cy="587111"/>
    <xdr:sp macro="" textlink="">
      <xdr:nvSpPr>
        <xdr:cNvPr id="6" name="Rectangle: Rounded Corner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642E4E-4661-4B2B-9B83-A14DC084D9D1}"/>
            </a:ext>
          </a:extLst>
        </xdr:cNvPr>
        <xdr:cNvSpPr/>
      </xdr:nvSpPr>
      <xdr:spPr>
        <a:xfrm>
          <a:off x="619125" y="1190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488156</xdr:colOff>
      <xdr:row>6</xdr:row>
      <xdr:rowOff>83344</xdr:rowOff>
    </xdr:from>
    <xdr:to>
      <xdr:col>9</xdr:col>
      <xdr:colOff>40481</xdr:colOff>
      <xdr:row>8</xdr:row>
      <xdr:rowOff>150018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F8DD9A5-074F-4545-B15D-DC9E62FC96A3}"/>
            </a:ext>
          </a:extLst>
        </xdr:cNvPr>
        <xdr:cNvSpPr/>
      </xdr:nvSpPr>
      <xdr:spPr>
        <a:xfrm>
          <a:off x="488156" y="1226344"/>
          <a:ext cx="5017294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391345</xdr:colOff>
      <xdr:row>40</xdr:row>
      <xdr:rowOff>29643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C187F6-0D04-84D6-A6E0-BA940A415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77745" cy="7649643"/>
        </a:xfrm>
        <a:prstGeom prst="rect">
          <a:avLst/>
        </a:prstGeom>
      </xdr:spPr>
    </xdr:pic>
    <xdr:clientData/>
  </xdr:twoCellAnchor>
  <xdr:oneCellAnchor>
    <xdr:from>
      <xdr:col>1</xdr:col>
      <xdr:colOff>11905</xdr:colOff>
      <xdr:row>0</xdr:row>
      <xdr:rowOff>166688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06E52E-980A-42FB-929F-140F8183DCB4}"/>
            </a:ext>
          </a:extLst>
        </xdr:cNvPr>
        <xdr:cNvSpPr/>
      </xdr:nvSpPr>
      <xdr:spPr>
        <a:xfrm>
          <a:off x="619124" y="166688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458030</xdr:colOff>
      <xdr:row>40</xdr:row>
      <xdr:rowOff>86801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EE528E-9D77-1E03-2AAC-1619C006F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4430" cy="7706801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27</xdr:row>
      <xdr:rowOff>28575</xdr:rowOff>
    </xdr:from>
    <xdr:to>
      <xdr:col>9</xdr:col>
      <xdr:colOff>47625</xdr:colOff>
      <xdr:row>30</xdr:row>
      <xdr:rowOff>19049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3D4D3F4-0460-44E8-B8DC-65AE0E7A1B88}"/>
            </a:ext>
          </a:extLst>
        </xdr:cNvPr>
        <xdr:cNvSpPr/>
      </xdr:nvSpPr>
      <xdr:spPr>
        <a:xfrm>
          <a:off x="495300" y="5172075"/>
          <a:ext cx="5017294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485775</xdr:colOff>
      <xdr:row>16</xdr:row>
      <xdr:rowOff>133350</xdr:rowOff>
    </xdr:from>
    <xdr:to>
      <xdr:col>9</xdr:col>
      <xdr:colOff>47625</xdr:colOff>
      <xdr:row>19</xdr:row>
      <xdr:rowOff>123824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C9A8CAE-01AE-47A2-984A-9268CA98FEEB}"/>
            </a:ext>
          </a:extLst>
        </xdr:cNvPr>
        <xdr:cNvSpPr/>
      </xdr:nvSpPr>
      <xdr:spPr>
        <a:xfrm>
          <a:off x="485775" y="3181350"/>
          <a:ext cx="5048250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19050</xdr:colOff>
      <xdr:row>0</xdr:row>
      <xdr:rowOff>142875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70A64D-EDC1-454A-91E9-184EB8B004F6}"/>
            </a:ext>
          </a:extLst>
        </xdr:cNvPr>
        <xdr:cNvSpPr/>
      </xdr:nvSpPr>
      <xdr:spPr>
        <a:xfrm>
          <a:off x="628650" y="142875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492919</xdr:colOff>
      <xdr:row>13</xdr:row>
      <xdr:rowOff>2381</xdr:rowOff>
    </xdr:from>
    <xdr:to>
      <xdr:col>9</xdr:col>
      <xdr:colOff>45244</xdr:colOff>
      <xdr:row>15</xdr:row>
      <xdr:rowOff>183355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7F12190-270A-44FB-BEE9-E2922248F364}"/>
            </a:ext>
          </a:extLst>
        </xdr:cNvPr>
        <xdr:cNvSpPr/>
      </xdr:nvSpPr>
      <xdr:spPr>
        <a:xfrm>
          <a:off x="492919" y="2478881"/>
          <a:ext cx="5017294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49B4-A0C2-4CA1-86BC-63BA9D7F8737}">
  <sheetPr codeName="Sheet2"/>
  <dimension ref="A5:P45"/>
  <sheetViews>
    <sheetView showGridLines="0" zoomScale="80" zoomScaleNormal="80" workbookViewId="0"/>
  </sheetViews>
  <sheetFormatPr baseColWidth="10" defaultColWidth="8.6640625" defaultRowHeight="15" x14ac:dyDescent="0.2"/>
  <cols>
    <col min="2" max="2" width="8" customWidth="1"/>
    <col min="6" max="6" width="10.1640625" customWidth="1"/>
  </cols>
  <sheetData>
    <row r="5" spans="6:16" ht="18" x14ac:dyDescent="0.2">
      <c r="F5" s="132"/>
    </row>
    <row r="9" spans="6:16" ht="18" x14ac:dyDescent="0.2">
      <c r="P9" s="132"/>
    </row>
    <row r="12" spans="6:16" x14ac:dyDescent="0.2">
      <c r="N12" s="158"/>
    </row>
    <row r="13" spans="6:16" x14ac:dyDescent="0.2">
      <c r="N13" s="158"/>
    </row>
    <row r="14" spans="6:16" x14ac:dyDescent="0.2">
      <c r="N14" s="158"/>
    </row>
    <row r="15" spans="6:16" x14ac:dyDescent="0.2">
      <c r="N15" s="158"/>
    </row>
    <row r="16" spans="6:16" x14ac:dyDescent="0.2">
      <c r="N16" s="158"/>
    </row>
    <row r="17" spans="2:14" x14ac:dyDescent="0.2">
      <c r="B17" s="162" t="s">
        <v>139</v>
      </c>
      <c r="C17" s="162"/>
      <c r="D17" s="162"/>
      <c r="E17" s="162"/>
      <c r="F17" s="162"/>
      <c r="G17" s="162"/>
      <c r="N17" s="158"/>
    </row>
    <row r="18" spans="2:14" x14ac:dyDescent="0.2">
      <c r="B18" s="162"/>
      <c r="C18" s="162"/>
      <c r="D18" s="162"/>
      <c r="E18" s="162"/>
      <c r="F18" s="162"/>
      <c r="G18" s="162"/>
      <c r="N18" s="158"/>
    </row>
    <row r="19" spans="2:14" x14ac:dyDescent="0.2">
      <c r="N19" s="158"/>
    </row>
    <row r="20" spans="2:14" x14ac:dyDescent="0.2">
      <c r="N20" s="158"/>
    </row>
    <row r="21" spans="2:14" x14ac:dyDescent="0.2">
      <c r="N21" s="158"/>
    </row>
    <row r="22" spans="2:14" x14ac:dyDescent="0.2">
      <c r="N22" s="158"/>
    </row>
    <row r="23" spans="2:14" x14ac:dyDescent="0.2">
      <c r="N23" s="158"/>
    </row>
    <row r="24" spans="2:14" x14ac:dyDescent="0.2">
      <c r="N24" s="158"/>
    </row>
    <row r="26" spans="2:14" ht="16" thickBot="1" x14ac:dyDescent="0.25"/>
    <row r="27" spans="2:14" ht="17" x14ac:dyDescent="0.2">
      <c r="C27" s="163" t="s">
        <v>105</v>
      </c>
      <c r="D27" s="164"/>
      <c r="E27" s="164"/>
      <c r="F27" s="165"/>
    </row>
    <row r="28" spans="2:14" ht="17" x14ac:dyDescent="0.2">
      <c r="C28" s="133"/>
      <c r="D28" s="134"/>
      <c r="E28" s="134"/>
      <c r="F28" s="135"/>
    </row>
    <row r="29" spans="2:14" x14ac:dyDescent="0.2">
      <c r="C29" s="136"/>
      <c r="F29" s="130"/>
    </row>
    <row r="30" spans="2:14" x14ac:dyDescent="0.2">
      <c r="C30" s="136"/>
      <c r="F30" s="130"/>
    </row>
    <row r="31" spans="2:14" ht="16" thickBot="1" x14ac:dyDescent="0.25">
      <c r="C31" s="137"/>
      <c r="D31" s="129"/>
      <c r="E31" s="129"/>
      <c r="F31" s="131"/>
    </row>
    <row r="32" spans="2:14" ht="16" thickBot="1" x14ac:dyDescent="0.25"/>
    <row r="33" spans="1:6" ht="17" x14ac:dyDescent="0.2">
      <c r="C33" s="163" t="s">
        <v>104</v>
      </c>
      <c r="D33" s="164"/>
      <c r="E33" s="164"/>
      <c r="F33" s="165"/>
    </row>
    <row r="34" spans="1:6" x14ac:dyDescent="0.2">
      <c r="C34" s="136"/>
      <c r="F34" s="130"/>
    </row>
    <row r="35" spans="1:6" x14ac:dyDescent="0.2">
      <c r="C35" s="136"/>
      <c r="F35" s="130"/>
    </row>
    <row r="36" spans="1:6" x14ac:dyDescent="0.2">
      <c r="C36" s="136"/>
      <c r="F36" s="130"/>
    </row>
    <row r="37" spans="1:6" ht="16" thickBot="1" x14ac:dyDescent="0.25">
      <c r="C37" s="137"/>
      <c r="D37" s="129"/>
      <c r="E37" s="129"/>
      <c r="F37" s="131"/>
    </row>
    <row r="44" spans="1:6" x14ac:dyDescent="0.2">
      <c r="A44" s="160" t="s">
        <v>155</v>
      </c>
      <c r="B44" s="159"/>
    </row>
    <row r="45" spans="1:6" x14ac:dyDescent="0.2">
      <c r="A45" s="161">
        <v>45689</v>
      </c>
      <c r="B45" s="159"/>
    </row>
  </sheetData>
  <mergeCells count="3">
    <mergeCell ref="B17:G18"/>
    <mergeCell ref="C27:F27"/>
    <mergeCell ref="C33:F3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631A-C089-495E-BAAB-623F4789A621}">
  <sheetPr codeName="Sheet3"/>
  <dimension ref="B1:P59"/>
  <sheetViews>
    <sheetView showGridLines="0" tabSelected="1" topLeftCell="A10" zoomScaleNormal="100" workbookViewId="0">
      <selection activeCell="F37" sqref="F37"/>
    </sheetView>
  </sheetViews>
  <sheetFormatPr baseColWidth="10" defaultColWidth="8.83203125" defaultRowHeight="15" x14ac:dyDescent="0.2"/>
  <cols>
    <col min="2" max="2" width="17.6640625" customWidth="1"/>
    <col min="3" max="3" width="50.6640625" customWidth="1"/>
    <col min="4" max="4" width="17.6640625" customWidth="1"/>
    <col min="5" max="6" width="10.6640625" customWidth="1"/>
    <col min="7" max="7" width="12.6640625" bestFit="1" customWidth="1"/>
    <col min="8" max="8" width="10.6640625" customWidth="1"/>
    <col min="10" max="10" width="17.6640625" customWidth="1"/>
    <col min="11" max="11" width="50.6640625" customWidth="1"/>
    <col min="12" max="12" width="17.6640625" customWidth="1"/>
    <col min="13" max="14" width="10.6640625" customWidth="1"/>
    <col min="15" max="15" width="12.6640625" bestFit="1" customWidth="1"/>
    <col min="16" max="16" width="10.6640625" customWidth="1"/>
  </cols>
  <sheetData>
    <row r="1" spans="2:16" ht="18" x14ac:dyDescent="0.25">
      <c r="C1" s="147" t="s">
        <v>105</v>
      </c>
    </row>
    <row r="6" spans="2:16" ht="16" thickBot="1" x14ac:dyDescent="0.25">
      <c r="B6" s="166" t="s">
        <v>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</row>
    <row r="7" spans="2:16" ht="16" thickBot="1" x14ac:dyDescent="0.25">
      <c r="B7" s="168" t="s">
        <v>51</v>
      </c>
      <c r="C7" s="169"/>
      <c r="D7" s="169"/>
      <c r="E7" s="169"/>
      <c r="F7" s="169"/>
      <c r="G7" s="169"/>
      <c r="H7" s="170"/>
      <c r="J7" s="171" t="s">
        <v>52</v>
      </c>
      <c r="K7" s="172"/>
      <c r="L7" s="172"/>
      <c r="M7" s="172"/>
      <c r="N7" s="172"/>
      <c r="O7" s="172"/>
      <c r="P7" s="173"/>
    </row>
    <row r="8" spans="2:16" x14ac:dyDescent="0.2">
      <c r="B8" s="3"/>
      <c r="C8" s="4"/>
      <c r="D8" s="5"/>
      <c r="E8" s="5"/>
      <c r="F8" s="5"/>
      <c r="G8" s="5"/>
      <c r="H8" s="6"/>
      <c r="J8" s="21"/>
      <c r="K8" s="22"/>
      <c r="L8" s="23"/>
      <c r="M8" s="23"/>
      <c r="N8" s="23"/>
      <c r="O8" s="23"/>
      <c r="P8" s="24"/>
    </row>
    <row r="9" spans="2:16" ht="40" customHeight="1" x14ac:dyDescent="0.2">
      <c r="B9" s="7" t="s">
        <v>1</v>
      </c>
      <c r="C9" s="8" t="s">
        <v>2</v>
      </c>
      <c r="D9" s="8" t="s">
        <v>8</v>
      </c>
      <c r="E9" s="8" t="s">
        <v>4</v>
      </c>
      <c r="F9" s="8" t="s">
        <v>5</v>
      </c>
      <c r="G9" s="8" t="s">
        <v>9</v>
      </c>
      <c r="H9" s="9" t="s">
        <v>95</v>
      </c>
      <c r="J9" s="25" t="s">
        <v>1</v>
      </c>
      <c r="K9" s="14" t="s">
        <v>2</v>
      </c>
      <c r="L9" s="8" t="s">
        <v>3</v>
      </c>
      <c r="M9" s="14" t="s">
        <v>4</v>
      </c>
      <c r="N9" s="8" t="s">
        <v>5</v>
      </c>
      <c r="O9" s="26" t="s">
        <v>6</v>
      </c>
      <c r="P9" s="9" t="s">
        <v>95</v>
      </c>
    </row>
    <row r="10" spans="2:16" x14ac:dyDescent="0.2">
      <c r="B10" s="109">
        <v>8615504111</v>
      </c>
      <c r="C10" s="10" t="s">
        <v>86</v>
      </c>
      <c r="D10" s="120" t="s">
        <v>75</v>
      </c>
      <c r="E10" s="11">
        <v>1</v>
      </c>
      <c r="F10" s="10">
        <v>0.1</v>
      </c>
      <c r="G10" s="12">
        <f>E10*F10</f>
        <v>0.1</v>
      </c>
      <c r="H10" s="13"/>
      <c r="J10" s="109">
        <v>8615509102</v>
      </c>
      <c r="K10" s="10" t="s">
        <v>91</v>
      </c>
      <c r="L10" s="11" t="s">
        <v>75</v>
      </c>
      <c r="M10" s="11">
        <v>1</v>
      </c>
      <c r="N10" s="10">
        <v>99</v>
      </c>
      <c r="O10" s="12">
        <f t="shared" ref="O10:O15" si="0">N10*M10</f>
        <v>99</v>
      </c>
      <c r="P10" s="27"/>
    </row>
    <row r="11" spans="2:16" x14ac:dyDescent="0.2">
      <c r="B11" s="110">
        <v>8612900782</v>
      </c>
      <c r="C11" s="10" t="s">
        <v>74</v>
      </c>
      <c r="D11" s="120" t="s">
        <v>75</v>
      </c>
      <c r="E11" s="11">
        <v>2</v>
      </c>
      <c r="F11" s="10">
        <v>0.1</v>
      </c>
      <c r="G11" s="12">
        <f>E11*F11</f>
        <v>0.2</v>
      </c>
      <c r="H11" s="13"/>
      <c r="J11" s="110">
        <v>8615501011</v>
      </c>
      <c r="K11" s="10" t="s">
        <v>92</v>
      </c>
      <c r="L11" s="11" t="s">
        <v>75</v>
      </c>
      <c r="M11" s="11">
        <v>1</v>
      </c>
      <c r="N11" s="10">
        <v>2.9</v>
      </c>
      <c r="O11" s="12">
        <f t="shared" si="0"/>
        <v>2.9</v>
      </c>
      <c r="P11" s="27"/>
    </row>
    <row r="12" spans="2:16" x14ac:dyDescent="0.2">
      <c r="B12" s="110">
        <v>8612900324</v>
      </c>
      <c r="C12" s="10" t="s">
        <v>74</v>
      </c>
      <c r="D12" s="120" t="s">
        <v>75</v>
      </c>
      <c r="E12" s="11">
        <v>2</v>
      </c>
      <c r="F12" s="10">
        <v>0.1</v>
      </c>
      <c r="G12" s="12">
        <f t="shared" ref="G12" si="1">E12*F12</f>
        <v>0.2</v>
      </c>
      <c r="H12" s="13"/>
      <c r="J12" s="110">
        <v>8615502910</v>
      </c>
      <c r="K12" s="10" t="s">
        <v>94</v>
      </c>
      <c r="L12" s="11" t="s">
        <v>79</v>
      </c>
      <c r="M12" s="11">
        <v>1</v>
      </c>
      <c r="N12" s="10">
        <v>31.8</v>
      </c>
      <c r="O12" s="12">
        <f t="shared" si="0"/>
        <v>31.8</v>
      </c>
      <c r="P12" s="27"/>
    </row>
    <row r="13" spans="2:16" x14ac:dyDescent="0.2">
      <c r="B13" s="110" t="s">
        <v>77</v>
      </c>
      <c r="C13" s="10" t="s">
        <v>76</v>
      </c>
      <c r="D13" s="11" t="s">
        <v>79</v>
      </c>
      <c r="E13" s="11">
        <v>0</v>
      </c>
      <c r="F13" s="10">
        <v>0</v>
      </c>
      <c r="G13" s="12">
        <f>E13*F13</f>
        <v>0</v>
      </c>
      <c r="H13" s="13"/>
      <c r="J13" s="110">
        <v>8612901969</v>
      </c>
      <c r="K13" s="10" t="s">
        <v>78</v>
      </c>
      <c r="L13" s="11" t="s">
        <v>79</v>
      </c>
      <c r="M13" s="11">
        <v>1</v>
      </c>
      <c r="N13" s="10">
        <v>15</v>
      </c>
      <c r="O13" s="12">
        <f t="shared" si="0"/>
        <v>15</v>
      </c>
      <c r="P13" s="27"/>
    </row>
    <row r="14" spans="2:16" x14ac:dyDescent="0.2">
      <c r="B14" s="110"/>
      <c r="C14" s="10"/>
      <c r="D14" s="11"/>
      <c r="E14" s="11"/>
      <c r="F14" s="10"/>
      <c r="G14" s="12"/>
      <c r="H14" s="13"/>
      <c r="J14" s="110">
        <v>8615501301</v>
      </c>
      <c r="K14" s="10" t="s">
        <v>81</v>
      </c>
      <c r="L14" s="11" t="s">
        <v>79</v>
      </c>
      <c r="M14" s="11">
        <v>1</v>
      </c>
      <c r="N14" s="10">
        <v>129</v>
      </c>
      <c r="O14" s="12">
        <f t="shared" si="0"/>
        <v>129</v>
      </c>
      <c r="P14" s="27"/>
    </row>
    <row r="15" spans="2:16" x14ac:dyDescent="0.2">
      <c r="B15" s="110"/>
      <c r="C15" s="10"/>
      <c r="D15" s="14"/>
      <c r="E15" s="11"/>
      <c r="F15" s="10"/>
      <c r="G15" s="12"/>
      <c r="H15" s="13"/>
      <c r="J15" s="110">
        <v>8000000356</v>
      </c>
      <c r="K15" s="10" t="s">
        <v>87</v>
      </c>
      <c r="L15" s="11" t="s">
        <v>75</v>
      </c>
      <c r="M15" s="11">
        <v>1</v>
      </c>
      <c r="N15" s="10">
        <v>99</v>
      </c>
      <c r="O15" s="12">
        <f t="shared" si="0"/>
        <v>99</v>
      </c>
      <c r="P15" s="27"/>
    </row>
    <row r="16" spans="2:16" ht="16" thickBot="1" x14ac:dyDescent="0.25">
      <c r="B16" s="110"/>
      <c r="C16" s="10"/>
      <c r="D16" s="14"/>
      <c r="E16" s="11"/>
      <c r="F16" s="10"/>
      <c r="G16" s="12"/>
      <c r="H16" s="13"/>
      <c r="J16" s="110"/>
      <c r="K16" s="10"/>
      <c r="L16" s="14"/>
      <c r="M16" s="11"/>
      <c r="N16" s="10"/>
      <c r="O16" s="12"/>
      <c r="P16" s="27"/>
    </row>
    <row r="17" spans="2:16" ht="16" thickBot="1" x14ac:dyDescent="0.25">
      <c r="B17" s="111"/>
      <c r="C17" s="16"/>
      <c r="D17" s="16"/>
      <c r="E17" s="17"/>
      <c r="F17" s="16"/>
      <c r="G17" s="18">
        <f>SUM(G10:G16)</f>
        <v>0.5</v>
      </c>
      <c r="H17" s="19"/>
      <c r="J17" s="15"/>
      <c r="K17" s="16"/>
      <c r="L17" s="16"/>
      <c r="M17" s="17"/>
      <c r="N17" s="16"/>
      <c r="O17" s="18">
        <f>SUM(O10:O16)</f>
        <v>376.70000000000005</v>
      </c>
      <c r="P17" s="19"/>
    </row>
    <row r="18" spans="2:16" x14ac:dyDescent="0.2">
      <c r="B18" s="20"/>
      <c r="C18" s="4"/>
      <c r="D18" s="5"/>
      <c r="E18" s="5"/>
      <c r="F18" s="5"/>
      <c r="G18" s="5"/>
      <c r="H18" s="4"/>
    </row>
    <row r="19" spans="2:16" ht="16" thickBot="1" x14ac:dyDescent="0.25">
      <c r="B19" s="5"/>
      <c r="C19" s="4"/>
      <c r="D19" s="5"/>
      <c r="E19" s="5"/>
      <c r="F19" s="5"/>
      <c r="G19" s="5"/>
      <c r="H19" s="4"/>
    </row>
    <row r="20" spans="2:16" ht="16" thickBot="1" x14ac:dyDescent="0.25">
      <c r="B20" s="174" t="s">
        <v>138</v>
      </c>
      <c r="C20" s="175"/>
      <c r="D20" s="175"/>
      <c r="E20" s="175"/>
      <c r="F20" s="175"/>
      <c r="G20" s="175"/>
      <c r="H20" s="176"/>
      <c r="J20" s="177" t="s">
        <v>54</v>
      </c>
      <c r="K20" s="178"/>
      <c r="L20" s="178"/>
      <c r="M20" s="178"/>
      <c r="N20" s="178"/>
      <c r="O20" s="178"/>
      <c r="P20" s="179"/>
    </row>
    <row r="21" spans="2:16" x14ac:dyDescent="0.2">
      <c r="B21" s="21"/>
      <c r="C21" s="22"/>
      <c r="D21" s="23"/>
      <c r="E21" s="23"/>
      <c r="F21" s="23"/>
      <c r="G21" s="23"/>
      <c r="H21" s="24"/>
      <c r="J21" s="21"/>
      <c r="K21" s="22"/>
      <c r="L21" s="23"/>
      <c r="M21" s="23"/>
      <c r="N21" s="23"/>
      <c r="O21" s="23"/>
      <c r="P21" s="24"/>
    </row>
    <row r="22" spans="2:16" ht="40" customHeight="1" x14ac:dyDescent="0.2">
      <c r="B22" s="25" t="s">
        <v>1</v>
      </c>
      <c r="C22" s="14" t="s">
        <v>2</v>
      </c>
      <c r="D22" s="8" t="s">
        <v>3</v>
      </c>
      <c r="E22" s="14" t="s">
        <v>7</v>
      </c>
      <c r="F22" s="8" t="s">
        <v>5</v>
      </c>
      <c r="G22" s="14" t="s">
        <v>6</v>
      </c>
      <c r="H22" s="28" t="s">
        <v>95</v>
      </c>
      <c r="J22" s="36" t="s">
        <v>1</v>
      </c>
      <c r="K22" s="8" t="s">
        <v>2</v>
      </c>
      <c r="L22" s="8" t="s">
        <v>3</v>
      </c>
      <c r="M22" s="8" t="s">
        <v>7</v>
      </c>
      <c r="N22" s="8" t="s">
        <v>5</v>
      </c>
      <c r="O22" s="8" t="s">
        <v>6</v>
      </c>
      <c r="P22" s="28" t="s">
        <v>95</v>
      </c>
    </row>
    <row r="23" spans="2:16" x14ac:dyDescent="0.2">
      <c r="B23" s="110">
        <v>8000000229</v>
      </c>
      <c r="C23" s="10" t="s">
        <v>84</v>
      </c>
      <c r="D23" s="11" t="s">
        <v>75</v>
      </c>
      <c r="E23" s="11">
        <v>1</v>
      </c>
      <c r="F23" s="10">
        <v>11.9</v>
      </c>
      <c r="G23" s="12">
        <f>F23*E23</f>
        <v>11.9</v>
      </c>
      <c r="H23" s="29"/>
      <c r="J23" s="110">
        <v>8612900335</v>
      </c>
      <c r="K23" s="10" t="s">
        <v>80</v>
      </c>
      <c r="L23" s="11" t="s">
        <v>75</v>
      </c>
      <c r="M23" s="11">
        <v>1</v>
      </c>
      <c r="N23" s="10">
        <v>239.9</v>
      </c>
      <c r="O23" s="12">
        <f>N23*M23</f>
        <v>239.9</v>
      </c>
      <c r="P23" s="37"/>
    </row>
    <row r="24" spans="2:16" x14ac:dyDescent="0.2">
      <c r="B24" s="110">
        <v>8613009036</v>
      </c>
      <c r="C24" s="10" t="s">
        <v>85</v>
      </c>
      <c r="D24" s="11" t="s">
        <v>75</v>
      </c>
      <c r="E24" s="11">
        <v>1</v>
      </c>
      <c r="F24" s="10">
        <v>17.899999999999999</v>
      </c>
      <c r="G24" s="12">
        <f>F24*E24</f>
        <v>17.899999999999999</v>
      </c>
      <c r="H24" s="29"/>
      <c r="J24" s="112">
        <v>8612900324</v>
      </c>
      <c r="K24" s="113" t="s">
        <v>82</v>
      </c>
      <c r="L24" s="114" t="s">
        <v>75</v>
      </c>
      <c r="M24" s="115">
        <v>1</v>
      </c>
      <c r="N24" s="116">
        <v>0.1</v>
      </c>
      <c r="O24" s="31">
        <f>N24*M24</f>
        <v>0.1</v>
      </c>
      <c r="P24" s="37"/>
    </row>
    <row r="25" spans="2:16" x14ac:dyDescent="0.2">
      <c r="B25" s="110">
        <v>8615509101</v>
      </c>
      <c r="C25" s="10" t="s">
        <v>88</v>
      </c>
      <c r="D25" s="11" t="s">
        <v>79</v>
      </c>
      <c r="E25" s="11">
        <v>1</v>
      </c>
      <c r="F25" s="10">
        <v>149</v>
      </c>
      <c r="G25" s="12">
        <f>F25*E25</f>
        <v>149</v>
      </c>
      <c r="H25" s="29"/>
      <c r="J25" s="112">
        <v>8000000141</v>
      </c>
      <c r="K25" s="113" t="s">
        <v>83</v>
      </c>
      <c r="L25" s="114" t="s">
        <v>75</v>
      </c>
      <c r="M25" s="115">
        <v>1</v>
      </c>
      <c r="N25" s="116">
        <v>59.9</v>
      </c>
      <c r="O25" s="31">
        <f>N25*M25</f>
        <v>59.9</v>
      </c>
      <c r="P25" s="117"/>
    </row>
    <row r="26" spans="2:16" x14ac:dyDescent="0.2">
      <c r="B26" s="110">
        <v>8615507002</v>
      </c>
      <c r="C26" s="10" t="s">
        <v>93</v>
      </c>
      <c r="D26" s="11" t="s">
        <v>79</v>
      </c>
      <c r="E26" s="11">
        <v>2</v>
      </c>
      <c r="F26" s="10">
        <v>9</v>
      </c>
      <c r="G26" s="12">
        <f>F26*E26</f>
        <v>18</v>
      </c>
      <c r="H26" s="29"/>
      <c r="J26" s="109">
        <v>8615509104</v>
      </c>
      <c r="K26" s="10" t="s">
        <v>89</v>
      </c>
      <c r="L26" s="11" t="s">
        <v>90</v>
      </c>
      <c r="M26" s="11">
        <v>1</v>
      </c>
      <c r="N26" s="10">
        <v>99.9</v>
      </c>
      <c r="O26" s="12">
        <f>N26*M26</f>
        <v>99.9</v>
      </c>
      <c r="P26" s="117"/>
    </row>
    <row r="27" spans="2:16" x14ac:dyDescent="0.2">
      <c r="B27" s="112"/>
      <c r="C27" s="10"/>
      <c r="D27" s="11"/>
      <c r="E27" s="11"/>
      <c r="F27" s="10"/>
      <c r="G27" s="12"/>
      <c r="H27" s="30"/>
      <c r="J27" s="112"/>
      <c r="K27" s="113"/>
      <c r="L27" s="114"/>
      <c r="M27" s="115"/>
      <c r="N27" s="116"/>
      <c r="O27" s="12"/>
      <c r="P27" s="117"/>
    </row>
    <row r="28" spans="2:16" ht="16" thickBot="1" x14ac:dyDescent="0.25">
      <c r="B28" s="112"/>
      <c r="C28" s="10"/>
      <c r="D28" s="11"/>
      <c r="E28" s="11"/>
      <c r="F28" s="10"/>
      <c r="G28" s="12"/>
      <c r="H28" s="30"/>
      <c r="J28" s="112"/>
      <c r="K28" s="113"/>
      <c r="L28" s="114"/>
      <c r="M28" s="115"/>
      <c r="N28" s="116"/>
      <c r="O28" s="119"/>
      <c r="P28" s="117"/>
    </row>
    <row r="29" spans="2:16" ht="16" thickBot="1" x14ac:dyDescent="0.25">
      <c r="B29" s="111"/>
      <c r="C29" s="16"/>
      <c r="D29" s="16"/>
      <c r="E29" s="17"/>
      <c r="F29" s="32"/>
      <c r="G29" s="18">
        <f>SUM(G23:G28)</f>
        <v>196.8</v>
      </c>
      <c r="H29" s="33"/>
      <c r="J29" s="111"/>
      <c r="K29" s="16"/>
      <c r="L29" s="16"/>
      <c r="M29" s="17"/>
      <c r="N29" s="32"/>
      <c r="O29" s="118">
        <f>SUM(O23:O28)</f>
        <v>399.79999999999995</v>
      </c>
      <c r="P29" s="19"/>
    </row>
    <row r="32" spans="2:16" x14ac:dyDescent="0.2">
      <c r="B32" s="249" t="s">
        <v>161</v>
      </c>
      <c r="C32" s="249" t="s">
        <v>2</v>
      </c>
      <c r="D32" s="243"/>
      <c r="E32" s="243"/>
      <c r="F32" s="244"/>
      <c r="G32" s="243"/>
      <c r="H32" s="243"/>
    </row>
    <row r="33" spans="2:8" x14ac:dyDescent="0.2">
      <c r="B33" s="245">
        <v>8600001000</v>
      </c>
      <c r="C33" s="246" t="s">
        <v>162</v>
      </c>
      <c r="D33" s="247" t="s">
        <v>163</v>
      </c>
      <c r="E33" s="247">
        <v>1</v>
      </c>
      <c r="F33" s="248">
        <v>299.89999999999998</v>
      </c>
      <c r="G33" s="247"/>
      <c r="H33" s="246"/>
    </row>
    <row r="34" spans="2:8" x14ac:dyDescent="0.2">
      <c r="B34" s="20"/>
      <c r="C34" s="4"/>
      <c r="D34" s="5"/>
      <c r="E34" s="5"/>
      <c r="F34" s="5"/>
      <c r="G34" s="5"/>
      <c r="H34" s="4"/>
    </row>
    <row r="39" spans="2:8" x14ac:dyDescent="0.2">
      <c r="B39" s="167"/>
      <c r="C39" s="167"/>
      <c r="D39" s="167"/>
      <c r="E39" s="167"/>
      <c r="F39" s="167"/>
      <c r="G39" s="167"/>
      <c r="H39" s="34"/>
    </row>
    <row r="40" spans="2:8" x14ac:dyDescent="0.2">
      <c r="B40" s="35"/>
      <c r="C40" s="4"/>
      <c r="D40" s="4"/>
      <c r="E40" s="5"/>
      <c r="F40" s="4"/>
      <c r="G40" s="5"/>
      <c r="H40" s="4"/>
    </row>
    <row r="53" spans="2:9" x14ac:dyDescent="0.2">
      <c r="B53" s="1"/>
      <c r="C53" s="1"/>
      <c r="D53" s="1"/>
      <c r="E53" s="1"/>
      <c r="F53" s="1"/>
      <c r="G53" s="1"/>
      <c r="H53" s="1"/>
    </row>
    <row r="54" spans="2:9" x14ac:dyDescent="0.2">
      <c r="B54" s="1"/>
      <c r="C54" s="1"/>
      <c r="D54" s="1"/>
      <c r="E54" s="1"/>
      <c r="F54" s="1"/>
      <c r="G54" s="1"/>
      <c r="H54" s="1"/>
    </row>
    <row r="55" spans="2:9" x14ac:dyDescent="0.2">
      <c r="B55" s="1"/>
      <c r="C55" s="1"/>
      <c r="D55" s="1"/>
      <c r="E55" s="1"/>
      <c r="F55" s="1"/>
      <c r="G55" s="1"/>
      <c r="H55" s="1"/>
      <c r="I55" s="1"/>
    </row>
    <row r="56" spans="2:9" x14ac:dyDescent="0.2">
      <c r="B56" s="1"/>
      <c r="C56" s="1"/>
      <c r="D56" s="1"/>
      <c r="E56" s="1"/>
      <c r="F56" s="1"/>
      <c r="G56" s="1"/>
      <c r="H56" s="1"/>
      <c r="I56" s="1"/>
    </row>
    <row r="57" spans="2:9" x14ac:dyDescent="0.2">
      <c r="B57" s="1"/>
      <c r="C57" s="1"/>
      <c r="D57" s="1"/>
      <c r="E57" s="1"/>
      <c r="F57" s="1"/>
      <c r="G57" s="1"/>
      <c r="H57" s="1"/>
      <c r="I57" s="1"/>
    </row>
    <row r="58" spans="2:9" x14ac:dyDescent="0.2">
      <c r="B58" s="1"/>
      <c r="C58" s="1"/>
      <c r="D58" s="1"/>
      <c r="E58" s="1"/>
      <c r="F58" s="1"/>
      <c r="G58" s="1"/>
      <c r="H58" s="1"/>
      <c r="I58" s="1"/>
    </row>
    <row r="59" spans="2:9" x14ac:dyDescent="0.2">
      <c r="I59" s="1"/>
    </row>
  </sheetData>
  <mergeCells count="6">
    <mergeCell ref="B6:P6"/>
    <mergeCell ref="B39:G39"/>
    <mergeCell ref="B7:H7"/>
    <mergeCell ref="J7:P7"/>
    <mergeCell ref="B20:H20"/>
    <mergeCell ref="J20:P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ECC5-9D2F-43B6-A51A-40AF80C12B97}">
  <sheetPr codeName="Sheet1"/>
  <dimension ref="A6:D27"/>
  <sheetViews>
    <sheetView showGridLines="0" zoomScale="80" zoomScaleNormal="80" workbookViewId="0">
      <selection activeCell="C34" sqref="C34"/>
    </sheetView>
  </sheetViews>
  <sheetFormatPr baseColWidth="10" defaultColWidth="8.83203125" defaultRowHeight="15" x14ac:dyDescent="0.2"/>
  <cols>
    <col min="1" max="1" width="5.33203125" customWidth="1"/>
    <col min="2" max="2" width="48.83203125" customWidth="1"/>
    <col min="3" max="3" width="60.1640625" customWidth="1"/>
    <col min="4" max="4" width="55.5" customWidth="1"/>
  </cols>
  <sheetData>
    <row r="6" spans="1:4" ht="23" x14ac:dyDescent="0.2">
      <c r="A6" s="180" t="s">
        <v>73</v>
      </c>
      <c r="B6" s="180"/>
      <c r="C6" s="180"/>
      <c r="D6" s="180"/>
    </row>
    <row r="7" spans="1:4" ht="18" customHeight="1" x14ac:dyDescent="0.2">
      <c r="A7" s="38"/>
      <c r="B7" s="38"/>
      <c r="C7" s="38"/>
      <c r="D7" s="38"/>
    </row>
    <row r="8" spans="1:4" ht="18" x14ac:dyDescent="0.2">
      <c r="A8" s="181" t="s">
        <v>11</v>
      </c>
      <c r="B8" s="181"/>
      <c r="C8" s="181"/>
      <c r="D8" s="181"/>
    </row>
    <row r="9" spans="1:4" ht="17" thickBot="1" x14ac:dyDescent="0.25">
      <c r="A9" s="39"/>
      <c r="B9" s="39"/>
      <c r="C9" s="39"/>
      <c r="D9" s="39"/>
    </row>
    <row r="10" spans="1:4" ht="19" thickTop="1" thickBot="1" x14ac:dyDescent="0.25">
      <c r="A10" s="40" t="s">
        <v>12</v>
      </c>
      <c r="B10" s="41" t="s">
        <v>99</v>
      </c>
      <c r="C10" s="42" t="s">
        <v>98</v>
      </c>
      <c r="D10" s="42" t="s">
        <v>100</v>
      </c>
    </row>
    <row r="11" spans="1:4" ht="17" thickTop="1" thickBot="1" x14ac:dyDescent="0.25">
      <c r="A11" s="43">
        <v>1</v>
      </c>
      <c r="B11" s="44" t="s">
        <v>15</v>
      </c>
      <c r="C11" s="45"/>
      <c r="D11" s="45"/>
    </row>
    <row r="12" spans="1:4" ht="17" thickTop="1" thickBot="1" x14ac:dyDescent="0.25">
      <c r="A12" s="43">
        <v>2</v>
      </c>
      <c r="B12" s="44" t="s">
        <v>14</v>
      </c>
      <c r="C12" s="45"/>
      <c r="D12" s="148" t="s">
        <v>101</v>
      </c>
    </row>
    <row r="13" spans="1:4" ht="17" thickTop="1" thickBot="1" x14ac:dyDescent="0.25">
      <c r="A13" s="43">
        <v>3</v>
      </c>
      <c r="B13" s="44" t="s">
        <v>16</v>
      </c>
      <c r="C13" s="45"/>
      <c r="D13" s="148" t="s">
        <v>17</v>
      </c>
    </row>
    <row r="14" spans="1:4" ht="17" thickTop="1" thickBot="1" x14ac:dyDescent="0.25">
      <c r="A14" s="43">
        <v>4</v>
      </c>
      <c r="B14" s="44" t="s">
        <v>114</v>
      </c>
      <c r="C14" s="45"/>
      <c r="D14" s="148" t="s">
        <v>115</v>
      </c>
    </row>
    <row r="15" spans="1:4" ht="17" thickTop="1" thickBot="1" x14ac:dyDescent="0.25">
      <c r="A15" s="46">
        <v>5</v>
      </c>
      <c r="B15" s="44" t="s">
        <v>19</v>
      </c>
      <c r="C15" s="47"/>
      <c r="D15" s="148" t="s">
        <v>116</v>
      </c>
    </row>
    <row r="16" spans="1:4" ht="17" thickTop="1" thickBot="1" x14ac:dyDescent="0.25">
      <c r="A16" s="46">
        <v>6</v>
      </c>
      <c r="B16" s="44" t="s">
        <v>18</v>
      </c>
      <c r="C16" s="47"/>
      <c r="D16" s="148" t="s">
        <v>116</v>
      </c>
    </row>
    <row r="17" spans="1:4" ht="17" thickTop="1" thickBot="1" x14ac:dyDescent="0.25">
      <c r="A17" s="46">
        <v>7</v>
      </c>
      <c r="B17" s="44" t="s">
        <v>68</v>
      </c>
      <c r="C17" s="47"/>
      <c r="D17" s="148"/>
    </row>
    <row r="18" spans="1:4" ht="17" thickTop="1" thickBot="1" x14ac:dyDescent="0.25">
      <c r="A18" s="46">
        <v>8</v>
      </c>
      <c r="B18" s="44" t="s">
        <v>69</v>
      </c>
      <c r="C18" s="47"/>
      <c r="D18" s="148" t="s">
        <v>117</v>
      </c>
    </row>
    <row r="19" spans="1:4" ht="17" thickTop="1" thickBot="1" x14ac:dyDescent="0.25">
      <c r="A19" s="46">
        <v>9</v>
      </c>
      <c r="B19" s="44" t="s">
        <v>20</v>
      </c>
      <c r="C19" s="47"/>
      <c r="D19" s="148" t="s">
        <v>118</v>
      </c>
    </row>
    <row r="20" spans="1:4" ht="17" thickTop="1" thickBot="1" x14ac:dyDescent="0.25">
      <c r="A20" s="46">
        <v>10</v>
      </c>
      <c r="B20" s="44" t="s">
        <v>72</v>
      </c>
      <c r="C20" s="47"/>
      <c r="D20" s="148" t="s">
        <v>119</v>
      </c>
    </row>
    <row r="21" spans="1:4" ht="17" thickTop="1" thickBot="1" x14ac:dyDescent="0.25">
      <c r="A21" s="46">
        <v>11</v>
      </c>
      <c r="B21" s="44" t="s">
        <v>112</v>
      </c>
      <c r="C21" s="47"/>
      <c r="D21" s="148" t="s">
        <v>118</v>
      </c>
    </row>
    <row r="22" spans="1:4" ht="17" thickTop="1" thickBot="1" x14ac:dyDescent="0.25">
      <c r="A22" s="46">
        <v>12</v>
      </c>
      <c r="B22" s="44" t="s">
        <v>113</v>
      </c>
      <c r="C22" s="47"/>
      <c r="D22" s="148" t="s">
        <v>70</v>
      </c>
    </row>
    <row r="23" spans="1:4" ht="17" thickTop="1" thickBot="1" x14ac:dyDescent="0.25">
      <c r="A23" s="46">
        <v>13</v>
      </c>
      <c r="B23" s="44" t="s">
        <v>121</v>
      </c>
      <c r="C23" s="47"/>
      <c r="D23" s="149" t="s">
        <v>71</v>
      </c>
    </row>
    <row r="24" spans="1:4" ht="100" thickTop="1" thickBot="1" x14ac:dyDescent="0.25">
      <c r="A24" s="46">
        <v>14</v>
      </c>
      <c r="B24" s="44" t="s">
        <v>120</v>
      </c>
      <c r="C24" s="47"/>
      <c r="D24" s="148" t="s">
        <v>13</v>
      </c>
    </row>
    <row r="25" spans="1:4" ht="44" thickTop="1" thickBot="1" x14ac:dyDescent="0.25">
      <c r="A25" s="46">
        <v>15</v>
      </c>
      <c r="B25" s="48" t="s">
        <v>96</v>
      </c>
      <c r="C25" s="47"/>
      <c r="D25" s="148" t="s">
        <v>97</v>
      </c>
    </row>
    <row r="26" spans="1:4" ht="17" thickTop="1" thickBot="1" x14ac:dyDescent="0.25">
      <c r="A26" s="148">
        <v>16</v>
      </c>
      <c r="B26" s="148" t="s">
        <v>140</v>
      </c>
      <c r="C26" s="148"/>
      <c r="D26" s="148" t="s">
        <v>111</v>
      </c>
    </row>
    <row r="27" spans="1:4" ht="16" thickTop="1" x14ac:dyDescent="0.2">
      <c r="B27" s="151"/>
      <c r="D27" s="150"/>
    </row>
  </sheetData>
  <mergeCells count="2">
    <mergeCell ref="A6:D6"/>
    <mergeCell ref="A8:D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920A-5144-4F1D-929F-ED492B599E9D}">
  <dimension ref="A1:E61"/>
  <sheetViews>
    <sheetView workbookViewId="0">
      <selection activeCell="K20" sqref="K20"/>
    </sheetView>
  </sheetViews>
  <sheetFormatPr baseColWidth="10" defaultColWidth="9.1640625" defaultRowHeight="15" x14ac:dyDescent="0.2"/>
  <cols>
    <col min="1" max="1" width="19.5" style="138" bestFit="1" customWidth="1"/>
    <col min="2" max="2" width="16.6640625" style="138" bestFit="1" customWidth="1"/>
    <col min="3" max="3" width="19.5" style="138" bestFit="1" customWidth="1"/>
    <col min="4" max="4" width="11.5" style="138" bestFit="1" customWidth="1"/>
    <col min="5" max="16384" width="9.1640625" style="138"/>
  </cols>
  <sheetData>
    <row r="1" spans="2:5" ht="16" thickBot="1" x14ac:dyDescent="0.25">
      <c r="C1" s="182" t="s">
        <v>127</v>
      </c>
      <c r="D1" s="183"/>
      <c r="E1" s="139"/>
    </row>
    <row r="2" spans="2:5" ht="16" thickBot="1" x14ac:dyDescent="0.25">
      <c r="C2" s="139"/>
      <c r="D2" s="139"/>
      <c r="E2" s="139"/>
    </row>
    <row r="3" spans="2:5" ht="16" thickBot="1" x14ac:dyDescent="0.25">
      <c r="C3" s="138" t="s">
        <v>128</v>
      </c>
      <c r="D3" s="145" t="s">
        <v>130</v>
      </c>
    </row>
    <row r="4" spans="2:5" ht="16" thickBot="1" x14ac:dyDescent="0.25">
      <c r="C4" s="138" t="s">
        <v>129</v>
      </c>
      <c r="D4" s="144">
        <v>7</v>
      </c>
    </row>
    <row r="5" spans="2:5" x14ac:dyDescent="0.2">
      <c r="C5" s="138" t="s">
        <v>136</v>
      </c>
      <c r="D5" s="139">
        <f>VLOOKUP(D3,'Calculator Database'!$A:$C,2,0)</f>
        <v>2</v>
      </c>
    </row>
    <row r="6" spans="2:5" x14ac:dyDescent="0.2">
      <c r="C6" s="138" t="s">
        <v>159</v>
      </c>
      <c r="D6" s="143">
        <f>E13</f>
        <v>0.83</v>
      </c>
    </row>
    <row r="7" spans="2:5" x14ac:dyDescent="0.2">
      <c r="C7" s="138" t="s">
        <v>135</v>
      </c>
      <c r="D7" s="142">
        <f>D6*D4</f>
        <v>5.81</v>
      </c>
    </row>
    <row r="8" spans="2:5" x14ac:dyDescent="0.2">
      <c r="C8" s="138" t="s">
        <v>160</v>
      </c>
      <c r="D8" s="242">
        <f>D7*52</f>
        <v>302.12</v>
      </c>
    </row>
    <row r="10" spans="2:5" ht="16" thickBot="1" x14ac:dyDescent="0.25"/>
    <row r="11" spans="2:5" ht="16" thickBot="1" x14ac:dyDescent="0.25">
      <c r="B11" s="184" t="s">
        <v>156</v>
      </c>
      <c r="C11" s="185"/>
      <c r="D11" s="70" t="s">
        <v>157</v>
      </c>
      <c r="E11" s="128">
        <v>49.8</v>
      </c>
    </row>
    <row r="12" spans="2:5" ht="16" thickBot="1" x14ac:dyDescent="0.25">
      <c r="B12" s="187" t="s">
        <v>158</v>
      </c>
      <c r="C12" s="187"/>
      <c r="D12" s="71"/>
      <c r="E12" s="49"/>
    </row>
    <row r="13" spans="2:5" ht="16" thickBot="1" x14ac:dyDescent="0.25">
      <c r="B13" s="188" t="s">
        <v>159</v>
      </c>
      <c r="C13" s="189"/>
      <c r="D13" s="49"/>
      <c r="E13" s="241">
        <f>E11/60</f>
        <v>0.83</v>
      </c>
    </row>
    <row r="59" spans="1:3" x14ac:dyDescent="0.2">
      <c r="A59" s="139" t="s">
        <v>131</v>
      </c>
      <c r="B59" s="139" t="s">
        <v>132</v>
      </c>
      <c r="C59" s="139" t="s">
        <v>134</v>
      </c>
    </row>
    <row r="60" spans="1:3" x14ac:dyDescent="0.2">
      <c r="A60" s="140" t="s">
        <v>130</v>
      </c>
      <c r="B60" s="139">
        <v>1</v>
      </c>
      <c r="C60" s="141">
        <v>0.17</v>
      </c>
    </row>
    <row r="61" spans="1:3" x14ac:dyDescent="0.2">
      <c r="A61" s="140" t="s">
        <v>133</v>
      </c>
      <c r="B61" s="139">
        <v>2</v>
      </c>
    </row>
  </sheetData>
  <mergeCells count="4">
    <mergeCell ref="C1:D1"/>
    <mergeCell ref="B11:C11"/>
    <mergeCell ref="B12:C12"/>
    <mergeCell ref="B13:C13"/>
  </mergeCells>
  <dataValidations count="2">
    <dataValidation type="list" allowBlank="1" showInputMessage="1" showErrorMessage="1" sqref="D3" xr:uid="{428F97B4-DD14-4D2F-B28E-53CE42A1DE2E}">
      <formula1>$A$60:$A$61</formula1>
    </dataValidation>
    <dataValidation type="list" allowBlank="1" showInputMessage="1" showErrorMessage="1" sqref="D4" xr:uid="{8A44AE59-FDDD-42B6-9ADF-9EF4F38D378C}">
      <formula1>#REF!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73FB-F970-4314-9073-8CCA922F7052}">
  <sheetPr codeName="Sheet4"/>
  <dimension ref="A1"/>
  <sheetViews>
    <sheetView showGridLines="0" zoomScale="80" zoomScaleNormal="80" workbookViewId="0"/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51531-276C-4EE2-AA5D-ABDD66D507D7}">
  <sheetPr codeName="Sheet5"/>
  <dimension ref="A1:L30"/>
  <sheetViews>
    <sheetView showGridLines="0" zoomScale="80" zoomScaleNormal="80" workbookViewId="0">
      <selection activeCell="N20" sqref="N20"/>
    </sheetView>
  </sheetViews>
  <sheetFormatPr baseColWidth="10" defaultColWidth="8.83203125" defaultRowHeight="15" x14ac:dyDescent="0.2"/>
  <cols>
    <col min="1" max="1" width="28.83203125" customWidth="1"/>
    <col min="2" max="2" width="2.5" customWidth="1"/>
    <col min="3" max="3" width="20.5" customWidth="1"/>
    <col min="4" max="4" width="16.83203125" customWidth="1"/>
    <col min="5" max="5" width="15.1640625" customWidth="1"/>
    <col min="6" max="6" width="0" hidden="1" customWidth="1"/>
    <col min="7" max="7" width="15.5" customWidth="1"/>
    <col min="8" max="8" width="15.83203125" customWidth="1"/>
    <col min="9" max="9" width="15.5" customWidth="1"/>
    <col min="10" max="10" width="13.5" customWidth="1"/>
    <col min="11" max="11" width="0" hidden="1" customWidth="1"/>
    <col min="12" max="12" width="16.1640625" customWidth="1"/>
  </cols>
  <sheetData>
    <row r="1" spans="1:12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3" x14ac:dyDescent="0.2">
      <c r="A2" s="200" t="s">
        <v>109</v>
      </c>
      <c r="B2" s="200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6" thickBo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40" thickBot="1" x14ac:dyDescent="0.25">
      <c r="A4" s="49"/>
      <c r="B4" s="49"/>
      <c r="C4" s="153" t="s">
        <v>141</v>
      </c>
      <c r="D4" s="153" t="s">
        <v>142</v>
      </c>
      <c r="E4" s="153" t="s">
        <v>143</v>
      </c>
      <c r="F4" s="153"/>
      <c r="G4" s="153" t="s">
        <v>144</v>
      </c>
      <c r="H4" s="153" t="s">
        <v>21</v>
      </c>
      <c r="I4" s="153" t="s">
        <v>22</v>
      </c>
      <c r="J4" s="153" t="s">
        <v>23</v>
      </c>
      <c r="K4" s="152"/>
    </row>
    <row r="5" spans="1:12" ht="16" thickBot="1" x14ac:dyDescent="0.25">
      <c r="A5" s="49"/>
      <c r="B5" s="49"/>
      <c r="C5" s="52"/>
      <c r="D5" s="52"/>
      <c r="E5" s="52"/>
      <c r="F5" s="52"/>
      <c r="G5" s="53"/>
      <c r="H5" s="54"/>
      <c r="I5" s="53"/>
      <c r="J5" s="53"/>
      <c r="K5" s="53"/>
    </row>
    <row r="6" spans="1:12" ht="29" thickBot="1" x14ac:dyDescent="0.25">
      <c r="A6" s="154" t="s">
        <v>148</v>
      </c>
      <c r="B6" s="55"/>
      <c r="C6" s="58" t="s">
        <v>146</v>
      </c>
      <c r="D6" s="56" t="s">
        <v>24</v>
      </c>
      <c r="E6" s="56" t="s">
        <v>25</v>
      </c>
      <c r="F6" s="56">
        <v>15</v>
      </c>
      <c r="G6" s="57" t="s">
        <v>147</v>
      </c>
      <c r="H6" s="58">
        <v>1</v>
      </c>
      <c r="I6" s="58" t="s">
        <v>26</v>
      </c>
      <c r="J6" s="58" t="s">
        <v>26</v>
      </c>
      <c r="K6" s="56"/>
    </row>
    <row r="7" spans="1:12" ht="16" thickBot="1" x14ac:dyDescent="0.25">
      <c r="A7" s="155"/>
      <c r="B7" s="49"/>
      <c r="C7" s="56"/>
      <c r="D7" s="56"/>
      <c r="E7" s="56"/>
      <c r="F7" s="56"/>
      <c r="G7" s="56"/>
      <c r="H7" s="58"/>
      <c r="I7" s="56"/>
      <c r="J7" s="56"/>
      <c r="K7" s="56"/>
    </row>
    <row r="8" spans="1:12" x14ac:dyDescent="0.2">
      <c r="A8" s="191" t="s">
        <v>27</v>
      </c>
      <c r="B8" s="50"/>
      <c r="C8" s="56" t="s">
        <v>28</v>
      </c>
      <c r="D8" s="186" t="s">
        <v>10</v>
      </c>
      <c r="E8" s="56">
        <v>60</v>
      </c>
      <c r="F8" s="195">
        <v>110</v>
      </c>
      <c r="G8" s="193">
        <f>J8+I8</f>
        <v>121</v>
      </c>
      <c r="H8" s="196">
        <v>2</v>
      </c>
      <c r="I8" s="190">
        <f>'Maintenance Program'!G17*2</f>
        <v>1</v>
      </c>
      <c r="J8" s="190">
        <f>L28*2</f>
        <v>120</v>
      </c>
      <c r="K8" s="202"/>
    </row>
    <row r="9" spans="1:12" ht="16" thickBot="1" x14ac:dyDescent="0.25">
      <c r="A9" s="192"/>
      <c r="B9" s="156"/>
      <c r="C9" s="56" t="s">
        <v>29</v>
      </c>
      <c r="D9" s="186"/>
      <c r="E9" s="56">
        <v>60</v>
      </c>
      <c r="F9" s="195"/>
      <c r="G9" s="194"/>
      <c r="H9" s="196"/>
      <c r="I9" s="190"/>
      <c r="J9" s="190"/>
      <c r="K9" s="202"/>
    </row>
    <row r="10" spans="1:12" ht="16" thickBot="1" x14ac:dyDescent="0.25">
      <c r="A10" s="49"/>
      <c r="B10" s="49"/>
      <c r="C10" s="56"/>
      <c r="D10" s="56"/>
      <c r="E10" s="56"/>
      <c r="F10" s="56"/>
      <c r="G10" s="59"/>
      <c r="H10" s="58"/>
      <c r="I10" s="59"/>
      <c r="J10" s="59"/>
      <c r="K10" s="59"/>
    </row>
    <row r="11" spans="1:12" x14ac:dyDescent="0.2">
      <c r="A11" s="191" t="s">
        <v>30</v>
      </c>
      <c r="B11" s="157"/>
      <c r="C11" s="56" t="s">
        <v>31</v>
      </c>
      <c r="D11" s="186" t="s">
        <v>10</v>
      </c>
      <c r="E11" s="56">
        <v>60</v>
      </c>
      <c r="F11" s="195">
        <v>170</v>
      </c>
      <c r="G11" s="193">
        <f>I11+J11</f>
        <v>527.70000000000005</v>
      </c>
      <c r="H11" s="197">
        <v>2</v>
      </c>
      <c r="I11" s="190">
        <f>'Maintenance Program'!G17+'Maintenance Program'!G17+'Maintenance Program'!O17</f>
        <v>377.70000000000005</v>
      </c>
      <c r="J11" s="190">
        <f>L28*2.5</f>
        <v>150</v>
      </c>
      <c r="K11" s="190"/>
    </row>
    <row r="12" spans="1:12" ht="16" thickBot="1" x14ac:dyDescent="0.25">
      <c r="A12" s="192"/>
      <c r="B12" s="157"/>
      <c r="C12" s="56" t="s">
        <v>32</v>
      </c>
      <c r="D12" s="186"/>
      <c r="E12" s="56">
        <v>90</v>
      </c>
      <c r="F12" s="195"/>
      <c r="G12" s="194"/>
      <c r="H12" s="197"/>
      <c r="I12" s="190"/>
      <c r="J12" s="190"/>
      <c r="K12" s="190"/>
    </row>
    <row r="13" spans="1:12" ht="16" thickBot="1" x14ac:dyDescent="0.25">
      <c r="A13" s="49"/>
      <c r="B13" s="49"/>
      <c r="C13" s="56"/>
      <c r="D13" s="56"/>
      <c r="E13" s="56"/>
      <c r="F13" s="56"/>
      <c r="G13" s="59"/>
      <c r="H13" s="58"/>
      <c r="I13" s="59"/>
      <c r="J13" s="59"/>
      <c r="K13" s="59"/>
    </row>
    <row r="14" spans="1:12" x14ac:dyDescent="0.2">
      <c r="A14" s="191" t="s">
        <v>33</v>
      </c>
      <c r="B14" s="50"/>
      <c r="C14" s="56" t="s">
        <v>34</v>
      </c>
      <c r="D14" s="186" t="s">
        <v>10</v>
      </c>
      <c r="E14" s="56">
        <v>60</v>
      </c>
      <c r="F14" s="195">
        <v>150</v>
      </c>
      <c r="G14" s="193">
        <f>I14+J14</f>
        <v>377.8</v>
      </c>
      <c r="H14" s="197">
        <v>2</v>
      </c>
      <c r="I14" s="190">
        <f>'Maintenance Program'!G17+'Maintenance Program'!G17+'Maintenance Program'!G29</f>
        <v>197.8</v>
      </c>
      <c r="J14" s="190">
        <f>L28*3</f>
        <v>180</v>
      </c>
      <c r="K14" s="190"/>
    </row>
    <row r="15" spans="1:12" ht="16" thickBot="1" x14ac:dyDescent="0.25">
      <c r="A15" s="192"/>
      <c r="B15" s="50"/>
      <c r="C15" s="56" t="s">
        <v>35</v>
      </c>
      <c r="D15" s="186"/>
      <c r="E15" s="56">
        <v>120</v>
      </c>
      <c r="F15" s="195"/>
      <c r="G15" s="194"/>
      <c r="H15" s="197"/>
      <c r="I15" s="190"/>
      <c r="J15" s="190"/>
      <c r="K15" s="190"/>
    </row>
    <row r="16" spans="1:12" ht="16" thickBot="1" x14ac:dyDescent="0.25">
      <c r="A16" s="49"/>
      <c r="B16" s="49"/>
      <c r="C16" s="56"/>
      <c r="D16" s="56"/>
      <c r="E16" s="56"/>
      <c r="F16" s="56"/>
      <c r="G16" s="59"/>
      <c r="H16" s="58"/>
      <c r="I16" s="59"/>
      <c r="J16" s="59"/>
      <c r="K16" s="59"/>
    </row>
    <row r="17" spans="1:12" x14ac:dyDescent="0.2">
      <c r="A17" s="191" t="s">
        <v>36</v>
      </c>
      <c r="B17" s="50"/>
      <c r="C17" s="56" t="s">
        <v>37</v>
      </c>
      <c r="D17" s="186" t="s">
        <v>10</v>
      </c>
      <c r="E17" s="56">
        <v>60</v>
      </c>
      <c r="F17" s="195">
        <v>170</v>
      </c>
      <c r="G17" s="193">
        <f>J17+I17</f>
        <v>580.79999999999995</v>
      </c>
      <c r="H17" s="196">
        <v>2</v>
      </c>
      <c r="I17" s="190">
        <f>'Maintenance Program'!G17+'Maintenance Program'!G17+'Maintenance Program'!O29</f>
        <v>400.79999999999995</v>
      </c>
      <c r="J17" s="190">
        <f>L28*3</f>
        <v>180</v>
      </c>
      <c r="K17" s="190"/>
    </row>
    <row r="18" spans="1:12" ht="16" thickBot="1" x14ac:dyDescent="0.25">
      <c r="A18" s="192"/>
      <c r="B18" s="50"/>
      <c r="C18" s="56" t="s">
        <v>38</v>
      </c>
      <c r="D18" s="186"/>
      <c r="E18" s="56">
        <v>120</v>
      </c>
      <c r="F18" s="195"/>
      <c r="G18" s="194"/>
      <c r="H18" s="196"/>
      <c r="I18" s="190"/>
      <c r="J18" s="190"/>
      <c r="K18" s="190"/>
    </row>
    <row r="19" spans="1:12" ht="16" thickBot="1" x14ac:dyDescent="0.25">
      <c r="A19" s="50"/>
      <c r="B19" s="50"/>
      <c r="C19" s="56"/>
      <c r="D19" s="58"/>
      <c r="E19" s="56"/>
      <c r="F19" s="56"/>
      <c r="G19" s="59"/>
      <c r="H19" s="56"/>
      <c r="I19" s="59"/>
      <c r="J19" s="59"/>
      <c r="K19" s="59"/>
    </row>
    <row r="20" spans="1:12" x14ac:dyDescent="0.2">
      <c r="A20" s="191" t="s">
        <v>39</v>
      </c>
      <c r="B20" s="50"/>
      <c r="C20" s="56"/>
      <c r="D20" s="186" t="s">
        <v>10</v>
      </c>
      <c r="E20" s="56">
        <v>60</v>
      </c>
      <c r="F20" s="56"/>
      <c r="G20" s="193">
        <f>I20+J20</f>
        <v>1333.2</v>
      </c>
      <c r="H20" s="56">
        <v>2</v>
      </c>
      <c r="I20" s="190">
        <f>'Maintenance Program'!O17+'Maintenance Program'!O17+'Maintenance Program'!O29</f>
        <v>1153.2</v>
      </c>
      <c r="J20" s="190">
        <f>L28*3</f>
        <v>180</v>
      </c>
      <c r="K20" s="59"/>
    </row>
    <row r="21" spans="1:12" ht="16" thickBot="1" x14ac:dyDescent="0.25">
      <c r="A21" s="192"/>
      <c r="B21" s="49"/>
      <c r="C21" s="56" t="s">
        <v>40</v>
      </c>
      <c r="D21" s="186"/>
      <c r="E21" s="56">
        <v>120</v>
      </c>
      <c r="F21" s="56"/>
      <c r="G21" s="194"/>
      <c r="H21" s="60"/>
      <c r="I21" s="190"/>
      <c r="J21" s="190"/>
      <c r="K21" s="61"/>
    </row>
    <row r="22" spans="1:12" ht="15.75" customHeight="1" thickBot="1" x14ac:dyDescent="0.25">
      <c r="A22" s="198" t="s">
        <v>145</v>
      </c>
      <c r="B22" s="49"/>
      <c r="C22" s="56"/>
      <c r="D22" s="56"/>
      <c r="E22" s="56"/>
      <c r="F22" s="56"/>
      <c r="G22" s="59"/>
      <c r="H22" s="60"/>
      <c r="I22" s="61"/>
      <c r="J22" s="61"/>
      <c r="K22" s="61"/>
    </row>
    <row r="23" spans="1:12" ht="29" thickBot="1" x14ac:dyDescent="0.25">
      <c r="A23" s="199"/>
      <c r="B23" s="50"/>
      <c r="C23" s="58" t="s">
        <v>149</v>
      </c>
      <c r="D23" s="58" t="s">
        <v>10</v>
      </c>
      <c r="E23" s="56">
        <v>360</v>
      </c>
      <c r="F23" s="56">
        <v>1100</v>
      </c>
      <c r="G23" s="62">
        <v>0</v>
      </c>
      <c r="H23" s="63"/>
      <c r="I23" s="61"/>
      <c r="J23" s="61"/>
      <c r="K23" s="61"/>
    </row>
    <row r="24" spans="1:12" x14ac:dyDescent="0.2">
      <c r="A24" s="49"/>
      <c r="B24" s="49"/>
      <c r="C24" s="64"/>
      <c r="D24" s="2"/>
      <c r="E24" s="2"/>
      <c r="F24" s="2"/>
      <c r="G24" s="65"/>
      <c r="H24" s="66"/>
      <c r="I24" s="2"/>
      <c r="J24" s="2"/>
      <c r="K24" s="2"/>
      <c r="L24" s="67"/>
    </row>
    <row r="25" spans="1:12" x14ac:dyDescent="0.2">
      <c r="A25" s="49"/>
      <c r="B25" s="49"/>
      <c r="C25" s="68"/>
      <c r="D25" s="2"/>
      <c r="E25" s="2"/>
      <c r="F25" s="2"/>
      <c r="G25" s="49"/>
      <c r="H25" s="49"/>
      <c r="I25" s="49"/>
      <c r="J25" s="49"/>
      <c r="K25" s="49"/>
      <c r="L25" s="49"/>
    </row>
    <row r="26" spans="1:12" x14ac:dyDescent="0.2">
      <c r="A26" s="69"/>
      <c r="B26" s="69"/>
      <c r="C26" s="68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6" thickBot="1" x14ac:dyDescent="0.25">
      <c r="A27" s="55"/>
      <c r="B27" s="55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6" thickBot="1" x14ac:dyDescent="0.25">
      <c r="A28" s="55"/>
      <c r="B28" s="55"/>
      <c r="C28" s="49"/>
      <c r="D28" s="49"/>
      <c r="E28" s="49"/>
      <c r="F28" s="49"/>
      <c r="G28" s="49"/>
      <c r="H28" s="49"/>
      <c r="I28" s="184" t="s">
        <v>42</v>
      </c>
      <c r="J28" s="185"/>
      <c r="K28" s="70">
        <v>60</v>
      </c>
      <c r="L28" s="128">
        <v>60</v>
      </c>
    </row>
    <row r="29" spans="1:12" ht="16" thickBot="1" x14ac:dyDescent="0.25">
      <c r="A29" s="55"/>
      <c r="B29" s="55"/>
      <c r="C29" s="49"/>
      <c r="D29" s="49"/>
      <c r="E29" s="186"/>
      <c r="F29" s="49"/>
      <c r="G29" s="49"/>
      <c r="H29" s="49"/>
      <c r="I29" s="187"/>
      <c r="J29" s="187"/>
      <c r="K29" s="71">
        <v>50</v>
      </c>
      <c r="L29" s="49"/>
    </row>
    <row r="30" spans="1:12" ht="16" thickBot="1" x14ac:dyDescent="0.25">
      <c r="A30" s="55"/>
      <c r="B30" s="55"/>
      <c r="C30" s="49"/>
      <c r="D30" s="49"/>
      <c r="E30" s="186"/>
      <c r="F30" s="49"/>
      <c r="G30" s="49"/>
      <c r="H30" s="49"/>
      <c r="I30" s="188" t="s">
        <v>43</v>
      </c>
      <c r="J30" s="189"/>
      <c r="K30" s="49"/>
      <c r="L30" s="49"/>
    </row>
  </sheetData>
  <mergeCells count="43">
    <mergeCell ref="A22:A23"/>
    <mergeCell ref="A2:L2"/>
    <mergeCell ref="A8:A9"/>
    <mergeCell ref="D8:D9"/>
    <mergeCell ref="F8:F9"/>
    <mergeCell ref="G8:G9"/>
    <mergeCell ref="H8:H9"/>
    <mergeCell ref="I8:I9"/>
    <mergeCell ref="J8:J9"/>
    <mergeCell ref="K8:K9"/>
    <mergeCell ref="I14:I15"/>
    <mergeCell ref="J14:J15"/>
    <mergeCell ref="K14:K15"/>
    <mergeCell ref="A11:A12"/>
    <mergeCell ref="D11:D12"/>
    <mergeCell ref="F11:F12"/>
    <mergeCell ref="A14:A15"/>
    <mergeCell ref="D14:D15"/>
    <mergeCell ref="F14:F15"/>
    <mergeCell ref="G14:G15"/>
    <mergeCell ref="H14:H15"/>
    <mergeCell ref="G11:G12"/>
    <mergeCell ref="H11:H12"/>
    <mergeCell ref="I11:I12"/>
    <mergeCell ref="J11:J12"/>
    <mergeCell ref="K11:K12"/>
    <mergeCell ref="K17:K18"/>
    <mergeCell ref="A20:A21"/>
    <mergeCell ref="D20:D21"/>
    <mergeCell ref="G20:G21"/>
    <mergeCell ref="I20:I21"/>
    <mergeCell ref="J20:J21"/>
    <mergeCell ref="A17:A18"/>
    <mergeCell ref="D17:D18"/>
    <mergeCell ref="F17:F18"/>
    <mergeCell ref="G17:G18"/>
    <mergeCell ref="H17:H18"/>
    <mergeCell ref="I17:I18"/>
    <mergeCell ref="I28:J28"/>
    <mergeCell ref="E29:E30"/>
    <mergeCell ref="I29:J29"/>
    <mergeCell ref="I30:J30"/>
    <mergeCell ref="J17:J1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04A7E-BB83-459F-B67D-C0C677875408}">
  <sheetPr codeName="Sheet7"/>
  <dimension ref="A2:L32"/>
  <sheetViews>
    <sheetView showGridLines="0" zoomScale="80" zoomScaleNormal="80" workbookViewId="0">
      <selection activeCell="X13" sqref="X13:X14"/>
    </sheetView>
  </sheetViews>
  <sheetFormatPr baseColWidth="10" defaultColWidth="8.83203125" defaultRowHeight="15" x14ac:dyDescent="0.2"/>
  <cols>
    <col min="1" max="1" width="45.6640625" customWidth="1"/>
    <col min="2" max="2" width="11.5" customWidth="1"/>
    <col min="3" max="3" width="10.5" customWidth="1"/>
    <col min="4" max="4" width="10.6640625" customWidth="1"/>
    <col min="5" max="6" width="10.5" customWidth="1"/>
    <col min="7" max="10" width="10.83203125" bestFit="1" customWidth="1"/>
    <col min="11" max="11" width="11.5" customWidth="1"/>
    <col min="12" max="12" width="22.5" customWidth="1"/>
  </cols>
  <sheetData>
    <row r="2" spans="1:12" ht="16" thickBot="1" x14ac:dyDescent="0.25"/>
    <row r="3" spans="1:12" x14ac:dyDescent="0.2">
      <c r="A3" s="72"/>
      <c r="B3" s="237" t="s">
        <v>44</v>
      </c>
      <c r="C3" s="238"/>
      <c r="D3" s="239"/>
      <c r="E3" s="237" t="s">
        <v>45</v>
      </c>
      <c r="F3" s="239"/>
      <c r="G3" s="237" t="s">
        <v>46</v>
      </c>
      <c r="H3" s="239"/>
      <c r="I3" s="237" t="s">
        <v>47</v>
      </c>
      <c r="J3" s="239"/>
      <c r="K3" s="240" t="s">
        <v>48</v>
      </c>
      <c r="L3" s="239"/>
    </row>
    <row r="4" spans="1:12" x14ac:dyDescent="0.2">
      <c r="A4" s="72"/>
      <c r="B4" s="73" t="s">
        <v>49</v>
      </c>
      <c r="C4" s="74">
        <v>6</v>
      </c>
      <c r="D4" s="75">
        <v>12</v>
      </c>
      <c r="E4" s="76">
        <v>18</v>
      </c>
      <c r="F4" s="75">
        <v>24</v>
      </c>
      <c r="G4" s="76">
        <v>30</v>
      </c>
      <c r="H4" s="76">
        <v>36</v>
      </c>
      <c r="I4" s="76">
        <v>42</v>
      </c>
      <c r="J4" s="75">
        <v>48</v>
      </c>
      <c r="K4" s="77">
        <v>54</v>
      </c>
      <c r="L4" s="78"/>
    </row>
    <row r="5" spans="1:12" ht="28" x14ac:dyDescent="0.2">
      <c r="A5" s="72"/>
      <c r="B5" s="108" t="s">
        <v>73</v>
      </c>
      <c r="C5" s="108" t="s">
        <v>73</v>
      </c>
      <c r="D5" s="108" t="s">
        <v>73</v>
      </c>
      <c r="E5" s="108" t="s">
        <v>73</v>
      </c>
      <c r="F5" s="108" t="s">
        <v>73</v>
      </c>
      <c r="G5" s="108" t="s">
        <v>73</v>
      </c>
      <c r="H5" s="108" t="s">
        <v>73</v>
      </c>
      <c r="I5" s="108" t="s">
        <v>73</v>
      </c>
      <c r="J5" s="108" t="s">
        <v>73</v>
      </c>
      <c r="K5" s="108" t="s">
        <v>73</v>
      </c>
      <c r="L5" s="234" t="s">
        <v>102</v>
      </c>
    </row>
    <row r="6" spans="1:12" ht="20" x14ac:dyDescent="0.2">
      <c r="A6" s="79"/>
      <c r="B6" s="80"/>
      <c r="C6" s="81" t="s">
        <v>51</v>
      </c>
      <c r="D6" s="81" t="s">
        <v>51</v>
      </c>
      <c r="E6" s="83" t="s">
        <v>51</v>
      </c>
      <c r="F6" s="83" t="s">
        <v>51</v>
      </c>
      <c r="G6" s="83" t="s">
        <v>51</v>
      </c>
      <c r="H6" s="83" t="s">
        <v>51</v>
      </c>
      <c r="I6" s="83" t="s">
        <v>51</v>
      </c>
      <c r="J6" s="82"/>
      <c r="K6" s="83" t="s">
        <v>51</v>
      </c>
      <c r="L6" s="235"/>
    </row>
    <row r="7" spans="1:12" ht="20" x14ac:dyDescent="0.2">
      <c r="A7" s="79"/>
      <c r="B7" s="84"/>
      <c r="C7" s="85"/>
      <c r="D7" s="82"/>
      <c r="E7" s="84"/>
      <c r="F7" s="86" t="s">
        <v>52</v>
      </c>
      <c r="G7" s="84"/>
      <c r="H7" s="82"/>
      <c r="I7" s="84"/>
      <c r="J7" s="86" t="s">
        <v>52</v>
      </c>
      <c r="K7" s="87"/>
      <c r="L7" s="235"/>
    </row>
    <row r="8" spans="1:12" ht="20" x14ac:dyDescent="0.2">
      <c r="A8" s="88"/>
      <c r="B8" s="84"/>
      <c r="C8" s="85"/>
      <c r="D8" s="82"/>
      <c r="E8" s="84"/>
      <c r="F8" s="82"/>
      <c r="G8" s="84"/>
      <c r="H8" s="89" t="s">
        <v>53</v>
      </c>
      <c r="I8" s="84"/>
      <c r="J8" s="82"/>
      <c r="K8" s="87"/>
      <c r="L8" s="235"/>
    </row>
    <row r="9" spans="1:12" ht="20" x14ac:dyDescent="0.2">
      <c r="A9" s="88"/>
      <c r="B9" s="84"/>
      <c r="C9" s="85"/>
      <c r="D9" s="82"/>
      <c r="E9" s="84"/>
      <c r="F9" s="82"/>
      <c r="G9" s="84"/>
      <c r="H9" s="82"/>
      <c r="J9" s="82"/>
      <c r="K9" s="90" t="s">
        <v>54</v>
      </c>
      <c r="L9" s="235"/>
    </row>
    <row r="10" spans="1:12" ht="21" thickBot="1" x14ac:dyDescent="0.25">
      <c r="A10" s="88"/>
      <c r="B10" s="91"/>
      <c r="C10" s="92"/>
      <c r="D10" s="93"/>
      <c r="E10" s="91"/>
      <c r="F10" s="93"/>
      <c r="G10" s="91"/>
      <c r="H10" s="93"/>
      <c r="I10" s="91"/>
      <c r="J10" s="93"/>
      <c r="K10" s="94"/>
      <c r="L10" s="236"/>
    </row>
    <row r="11" spans="1:12" ht="26" thickBot="1" x14ac:dyDescent="0.3">
      <c r="A11" s="95"/>
      <c r="B11" s="95"/>
    </row>
    <row r="12" spans="1:12" ht="16" thickBot="1" x14ac:dyDescent="0.25">
      <c r="A12" s="96" t="s">
        <v>103</v>
      </c>
      <c r="B12" s="211" t="s">
        <v>55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3"/>
    </row>
    <row r="13" spans="1:12" ht="26" thickBot="1" x14ac:dyDescent="0.3">
      <c r="A13" s="79"/>
      <c r="B13" s="97"/>
      <c r="C13" s="97"/>
      <c r="D13" s="95"/>
    </row>
    <row r="14" spans="1:12" ht="16" thickBot="1" x14ac:dyDescent="0.25">
      <c r="A14" s="98" t="s">
        <v>106</v>
      </c>
      <c r="B14" s="211" t="s">
        <v>56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3"/>
    </row>
    <row r="15" spans="1:12" ht="26" thickBot="1" x14ac:dyDescent="0.3">
      <c r="A15" s="79"/>
      <c r="B15" s="97"/>
      <c r="C15" s="97"/>
      <c r="D15" s="95"/>
    </row>
    <row r="16" spans="1:12" ht="16" thickBot="1" x14ac:dyDescent="0.25">
      <c r="A16" s="99" t="s">
        <v>57</v>
      </c>
      <c r="B16" s="211" t="s">
        <v>58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3"/>
    </row>
    <row r="17" spans="1:12" ht="26" thickBot="1" x14ac:dyDescent="0.3">
      <c r="A17" s="79"/>
      <c r="B17" s="97"/>
      <c r="C17" s="97"/>
      <c r="D17" s="95"/>
    </row>
    <row r="18" spans="1:12" ht="16" thickBot="1" x14ac:dyDescent="0.25">
      <c r="A18" s="100" t="s">
        <v>107</v>
      </c>
      <c r="B18" s="211" t="s">
        <v>59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3"/>
    </row>
    <row r="19" spans="1:12" ht="26" thickBot="1" x14ac:dyDescent="0.3">
      <c r="A19" s="101"/>
      <c r="B19" s="102"/>
      <c r="J19" s="88"/>
    </row>
    <row r="20" spans="1:12" x14ac:dyDescent="0.2">
      <c r="A20" s="226" t="s">
        <v>50</v>
      </c>
      <c r="B20" s="229" t="s">
        <v>150</v>
      </c>
      <c r="C20" s="230"/>
      <c r="D20" s="230"/>
      <c r="E20" s="230"/>
      <c r="F20" s="230"/>
      <c r="G20" s="230"/>
      <c r="H20" s="230"/>
      <c r="I20" s="230"/>
      <c r="J20" s="230"/>
      <c r="K20" s="230"/>
      <c r="L20" s="231"/>
    </row>
    <row r="21" spans="1:12" x14ac:dyDescent="0.2">
      <c r="A21" s="227"/>
      <c r="B21" s="214" t="s">
        <v>151</v>
      </c>
      <c r="C21" s="232"/>
      <c r="D21" s="232"/>
      <c r="E21" s="232"/>
      <c r="F21" s="232"/>
      <c r="G21" s="232"/>
      <c r="H21" s="232"/>
      <c r="I21" s="232"/>
      <c r="J21" s="232"/>
      <c r="K21" s="232"/>
      <c r="L21" s="233"/>
    </row>
    <row r="22" spans="1:12" x14ac:dyDescent="0.2">
      <c r="A22" s="227"/>
      <c r="B22" s="214" t="s">
        <v>60</v>
      </c>
      <c r="C22" s="232"/>
      <c r="D22" s="232"/>
      <c r="E22" s="232"/>
      <c r="F22" s="232"/>
      <c r="G22" s="232"/>
      <c r="H22" s="232"/>
      <c r="I22" s="232"/>
      <c r="J22" s="232"/>
      <c r="K22" s="232"/>
      <c r="L22" s="233"/>
    </row>
    <row r="23" spans="1:12" x14ac:dyDescent="0.2">
      <c r="A23" s="227"/>
      <c r="B23" s="214" t="s">
        <v>67</v>
      </c>
      <c r="C23" s="232"/>
      <c r="D23" s="232"/>
      <c r="E23" s="232"/>
      <c r="F23" s="232"/>
      <c r="G23" s="232"/>
      <c r="H23" s="232"/>
      <c r="I23" s="232"/>
      <c r="J23" s="232"/>
      <c r="K23" s="232"/>
      <c r="L23" s="233"/>
    </row>
    <row r="24" spans="1:12" x14ac:dyDescent="0.2">
      <c r="A24" s="227"/>
      <c r="B24" s="214" t="s">
        <v>152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6"/>
    </row>
    <row r="25" spans="1:12" ht="16" thickBot="1" x14ac:dyDescent="0.25">
      <c r="A25" s="228"/>
      <c r="B25" s="217" t="s">
        <v>153</v>
      </c>
      <c r="C25" s="218"/>
      <c r="D25" s="218"/>
      <c r="E25" s="218"/>
      <c r="F25" s="218"/>
      <c r="G25" s="218"/>
      <c r="H25" s="218"/>
      <c r="I25" s="218"/>
      <c r="J25" s="218"/>
      <c r="K25" s="218"/>
      <c r="L25" s="219"/>
    </row>
    <row r="26" spans="1:12" ht="16" thickBot="1" x14ac:dyDescent="0.25"/>
    <row r="27" spans="1:12" x14ac:dyDescent="0.2">
      <c r="A27" s="103" t="s">
        <v>61</v>
      </c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2"/>
    </row>
    <row r="28" spans="1:12" ht="32" x14ac:dyDescent="0.2">
      <c r="A28" s="104" t="s">
        <v>62</v>
      </c>
      <c r="B28" s="223" t="s">
        <v>63</v>
      </c>
      <c r="C28" s="224"/>
      <c r="D28" s="224"/>
      <c r="E28" s="224">
        <v>60</v>
      </c>
      <c r="F28" s="224"/>
      <c r="G28" s="224"/>
      <c r="H28" s="224"/>
      <c r="I28" s="224"/>
      <c r="J28" s="224"/>
      <c r="K28" s="224"/>
      <c r="L28" s="225"/>
    </row>
    <row r="29" spans="1:12" x14ac:dyDescent="0.2">
      <c r="A29" s="105" t="s">
        <v>154</v>
      </c>
      <c r="B29" s="203"/>
      <c r="C29" s="206"/>
      <c r="D29" s="206"/>
      <c r="E29" s="206"/>
      <c r="F29" s="206"/>
      <c r="G29" s="206"/>
      <c r="H29" s="206"/>
      <c r="I29" s="206"/>
      <c r="J29" s="206"/>
      <c r="K29" s="206"/>
      <c r="L29" s="207"/>
    </row>
    <row r="30" spans="1:12" x14ac:dyDescent="0.2">
      <c r="A30" s="106" t="s">
        <v>64</v>
      </c>
      <c r="B30" s="203">
        <v>0.5</v>
      </c>
      <c r="C30" s="204"/>
      <c r="D30" s="204"/>
      <c r="E30" s="204"/>
      <c r="F30" s="204"/>
      <c r="G30" s="204"/>
      <c r="H30" s="204"/>
      <c r="I30" s="204"/>
      <c r="J30" s="204"/>
      <c r="K30" s="204"/>
      <c r="L30" s="205"/>
    </row>
    <row r="31" spans="1:12" x14ac:dyDescent="0.2">
      <c r="A31" s="106" t="s">
        <v>65</v>
      </c>
      <c r="B31" s="203">
        <v>0.5</v>
      </c>
      <c r="C31" s="206"/>
      <c r="D31" s="206"/>
      <c r="E31" s="206"/>
      <c r="F31" s="206"/>
      <c r="G31" s="206"/>
      <c r="H31" s="206"/>
      <c r="I31" s="206"/>
      <c r="J31" s="206"/>
      <c r="K31" s="206"/>
      <c r="L31" s="207"/>
    </row>
    <row r="32" spans="1:12" ht="16" thickBot="1" x14ac:dyDescent="0.25">
      <c r="A32" s="107" t="s">
        <v>66</v>
      </c>
      <c r="B32" s="208">
        <v>1</v>
      </c>
      <c r="C32" s="209"/>
      <c r="D32" s="209"/>
      <c r="E32" s="209"/>
      <c r="F32" s="209"/>
      <c r="G32" s="209"/>
      <c r="H32" s="209"/>
      <c r="I32" s="209"/>
      <c r="J32" s="209"/>
      <c r="K32" s="209"/>
      <c r="L32" s="210"/>
    </row>
  </sheetData>
  <mergeCells count="24">
    <mergeCell ref="L5:L10"/>
    <mergeCell ref="B3:D3"/>
    <mergeCell ref="E3:F3"/>
    <mergeCell ref="G3:H3"/>
    <mergeCell ref="I3:J3"/>
    <mergeCell ref="K3:L3"/>
    <mergeCell ref="A20:A25"/>
    <mergeCell ref="B20:L20"/>
    <mergeCell ref="B21:L21"/>
    <mergeCell ref="B22:L22"/>
    <mergeCell ref="B23:L23"/>
    <mergeCell ref="B30:L30"/>
    <mergeCell ref="B31:L31"/>
    <mergeCell ref="B32:L32"/>
    <mergeCell ref="B29:L29"/>
    <mergeCell ref="B12:L12"/>
    <mergeCell ref="B14:L14"/>
    <mergeCell ref="B16:L16"/>
    <mergeCell ref="B18:L18"/>
    <mergeCell ref="B24:L24"/>
    <mergeCell ref="B25:L25"/>
    <mergeCell ref="B27:L27"/>
    <mergeCell ref="B28:D28"/>
    <mergeCell ref="E28:L2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0C21-B85B-41B5-83FC-3F9E64934481}">
  <sheetPr codeName="Sheet15"/>
  <dimension ref="A1:L30"/>
  <sheetViews>
    <sheetView showGridLines="0" topLeftCell="A3" zoomScale="120" zoomScaleNormal="120" workbookViewId="0">
      <selection activeCell="G8" sqref="G8:G21"/>
    </sheetView>
  </sheetViews>
  <sheetFormatPr baseColWidth="10" defaultColWidth="8.83203125" defaultRowHeight="15" x14ac:dyDescent="0.2"/>
  <cols>
    <col min="1" max="1" width="28.83203125" customWidth="1"/>
    <col min="2" max="2" width="2.5" customWidth="1"/>
    <col min="3" max="3" width="20.5" customWidth="1"/>
    <col min="4" max="4" width="16.83203125" customWidth="1"/>
    <col min="5" max="5" width="15.1640625" customWidth="1"/>
    <col min="6" max="6" width="0" hidden="1" customWidth="1"/>
    <col min="7" max="7" width="15.5" customWidth="1"/>
    <col min="8" max="8" width="15.83203125" customWidth="1"/>
    <col min="9" max="9" width="15.5" customWidth="1"/>
    <col min="10" max="10" width="13.5" customWidth="1"/>
    <col min="11" max="11" width="0" hidden="1" customWidth="1"/>
    <col min="12" max="12" width="16.1640625" customWidth="1"/>
  </cols>
  <sheetData>
    <row r="1" spans="1:12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3" x14ac:dyDescent="0.2">
      <c r="A2" s="200" t="s">
        <v>108</v>
      </c>
      <c r="B2" s="200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6" thickBo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40" thickBot="1" x14ac:dyDescent="0.25">
      <c r="A4" s="49"/>
      <c r="B4" s="49"/>
      <c r="C4" s="153" t="s">
        <v>141</v>
      </c>
      <c r="D4" s="153" t="s">
        <v>142</v>
      </c>
      <c r="E4" s="153" t="s">
        <v>143</v>
      </c>
      <c r="F4" s="153"/>
      <c r="G4" s="153" t="s">
        <v>144</v>
      </c>
      <c r="H4" s="153" t="s">
        <v>21</v>
      </c>
      <c r="I4" s="153" t="s">
        <v>22</v>
      </c>
      <c r="J4" s="153" t="s">
        <v>23</v>
      </c>
      <c r="K4" s="51"/>
    </row>
    <row r="5" spans="1:12" ht="16" thickBot="1" x14ac:dyDescent="0.25">
      <c r="A5" s="49"/>
      <c r="B5" s="49"/>
      <c r="C5" s="52"/>
      <c r="D5" s="52"/>
      <c r="E5" s="52"/>
      <c r="F5" s="52"/>
      <c r="G5" s="53"/>
      <c r="H5" s="54"/>
      <c r="I5" s="53"/>
      <c r="J5" s="53"/>
      <c r="K5" s="53"/>
    </row>
    <row r="6" spans="1:12" ht="29" thickBot="1" x14ac:dyDescent="0.25">
      <c r="A6" s="154" t="s">
        <v>148</v>
      </c>
      <c r="B6" s="55"/>
      <c r="C6" s="58" t="s">
        <v>146</v>
      </c>
      <c r="D6" s="56" t="s">
        <v>24</v>
      </c>
      <c r="E6" s="56" t="s">
        <v>25</v>
      </c>
      <c r="F6" s="56">
        <v>15</v>
      </c>
      <c r="G6" s="57" t="s">
        <v>147</v>
      </c>
      <c r="H6" s="58">
        <v>1</v>
      </c>
      <c r="I6" s="58" t="s">
        <v>26</v>
      </c>
      <c r="J6" s="58" t="s">
        <v>26</v>
      </c>
      <c r="K6" s="56"/>
    </row>
    <row r="7" spans="1:12" ht="16" thickBot="1" x14ac:dyDescent="0.25">
      <c r="A7" s="155"/>
      <c r="B7" s="49"/>
      <c r="C7" s="56"/>
      <c r="D7" s="56"/>
      <c r="E7" s="56"/>
      <c r="F7" s="56"/>
      <c r="G7" s="56"/>
      <c r="H7" s="58"/>
      <c r="I7" s="56"/>
      <c r="J7" s="56"/>
      <c r="K7" s="56"/>
    </row>
    <row r="8" spans="1:12" x14ac:dyDescent="0.2">
      <c r="A8" s="191" t="s">
        <v>27</v>
      </c>
      <c r="B8" s="50"/>
      <c r="C8" s="56" t="s">
        <v>28</v>
      </c>
      <c r="D8" s="186" t="s">
        <v>10</v>
      </c>
      <c r="E8" s="56">
        <v>60</v>
      </c>
      <c r="F8" s="195">
        <v>110</v>
      </c>
      <c r="G8" s="193">
        <f>J8+I8</f>
        <v>121</v>
      </c>
      <c r="H8" s="196">
        <v>2</v>
      </c>
      <c r="I8" s="190">
        <f>'Maintenance Program'!G17*2</f>
        <v>1</v>
      </c>
      <c r="J8" s="190">
        <f>L28*2</f>
        <v>120</v>
      </c>
      <c r="K8" s="202"/>
    </row>
    <row r="9" spans="1:12" ht="16" thickBot="1" x14ac:dyDescent="0.25">
      <c r="A9" s="192"/>
      <c r="B9" s="50"/>
      <c r="C9" s="56" t="s">
        <v>29</v>
      </c>
      <c r="D9" s="186"/>
      <c r="E9" s="56">
        <v>60</v>
      </c>
      <c r="F9" s="195"/>
      <c r="G9" s="194"/>
      <c r="H9" s="196"/>
      <c r="I9" s="190"/>
      <c r="J9" s="190"/>
      <c r="K9" s="202"/>
    </row>
    <row r="10" spans="1:12" ht="16" thickBot="1" x14ac:dyDescent="0.25">
      <c r="A10" s="49"/>
      <c r="B10" s="49"/>
      <c r="C10" s="56"/>
      <c r="D10" s="56"/>
      <c r="E10" s="56"/>
      <c r="F10" s="56"/>
      <c r="G10" s="59"/>
      <c r="H10" s="58"/>
      <c r="I10" s="59"/>
      <c r="J10" s="59"/>
      <c r="K10" s="59"/>
    </row>
    <row r="11" spans="1:12" x14ac:dyDescent="0.2">
      <c r="A11" s="191" t="s">
        <v>30</v>
      </c>
      <c r="B11" s="52"/>
      <c r="C11" s="56" t="s">
        <v>31</v>
      </c>
      <c r="D11" s="186" t="s">
        <v>10</v>
      </c>
      <c r="E11" s="56">
        <v>60</v>
      </c>
      <c r="F11" s="195">
        <v>170</v>
      </c>
      <c r="G11" s="193">
        <f>I11+J11</f>
        <v>527.70000000000005</v>
      </c>
      <c r="H11" s="197">
        <v>2</v>
      </c>
      <c r="I11" s="190">
        <f>'Maintenance Program'!G17+'Maintenance Program'!G17+'Maintenance Program'!O17</f>
        <v>377.70000000000005</v>
      </c>
      <c r="J11" s="190">
        <f>L28*2.5</f>
        <v>150</v>
      </c>
      <c r="K11" s="190"/>
    </row>
    <row r="12" spans="1:12" ht="16" thickBot="1" x14ac:dyDescent="0.25">
      <c r="A12" s="192"/>
      <c r="B12" s="52"/>
      <c r="C12" s="56" t="s">
        <v>32</v>
      </c>
      <c r="D12" s="186"/>
      <c r="E12" s="56">
        <v>90</v>
      </c>
      <c r="F12" s="195"/>
      <c r="G12" s="194"/>
      <c r="H12" s="197"/>
      <c r="I12" s="190"/>
      <c r="J12" s="190"/>
      <c r="K12" s="190"/>
    </row>
    <row r="13" spans="1:12" ht="16" thickBot="1" x14ac:dyDescent="0.25">
      <c r="A13" s="49"/>
      <c r="B13" s="49"/>
      <c r="C13" s="56"/>
      <c r="D13" s="56"/>
      <c r="E13" s="56"/>
      <c r="F13" s="56"/>
      <c r="G13" s="59"/>
      <c r="H13" s="58"/>
      <c r="I13" s="59"/>
      <c r="J13" s="59"/>
      <c r="K13" s="59"/>
    </row>
    <row r="14" spans="1:12" x14ac:dyDescent="0.2">
      <c r="A14" s="191" t="s">
        <v>33</v>
      </c>
      <c r="B14" s="50"/>
      <c r="C14" s="56" t="s">
        <v>34</v>
      </c>
      <c r="D14" s="186" t="s">
        <v>10</v>
      </c>
      <c r="E14" s="56">
        <v>60</v>
      </c>
      <c r="F14" s="195">
        <v>150</v>
      </c>
      <c r="G14" s="193">
        <f>I14+J14</f>
        <v>377.8</v>
      </c>
      <c r="H14" s="197">
        <v>2</v>
      </c>
      <c r="I14" s="190">
        <f>'Maintenance Program'!G17+'Maintenance Program'!G17+'Maintenance Program'!G29</f>
        <v>197.8</v>
      </c>
      <c r="J14" s="190">
        <f>L28*3</f>
        <v>180</v>
      </c>
      <c r="K14" s="190"/>
    </row>
    <row r="15" spans="1:12" ht="16" thickBot="1" x14ac:dyDescent="0.25">
      <c r="A15" s="192"/>
      <c r="B15" s="50"/>
      <c r="C15" s="56" t="s">
        <v>35</v>
      </c>
      <c r="D15" s="186"/>
      <c r="E15" s="56">
        <v>120</v>
      </c>
      <c r="F15" s="195"/>
      <c r="G15" s="194"/>
      <c r="H15" s="197"/>
      <c r="I15" s="190"/>
      <c r="J15" s="190"/>
      <c r="K15" s="190"/>
    </row>
    <row r="16" spans="1:12" ht="16" thickBot="1" x14ac:dyDescent="0.25">
      <c r="A16" s="49"/>
      <c r="B16" s="49"/>
      <c r="C16" s="56"/>
      <c r="D16" s="56"/>
      <c r="E16" s="56"/>
      <c r="F16" s="56"/>
      <c r="G16" s="59"/>
      <c r="H16" s="58"/>
      <c r="I16" s="59"/>
      <c r="J16" s="59"/>
      <c r="K16" s="59"/>
    </row>
    <row r="17" spans="1:12" x14ac:dyDescent="0.2">
      <c r="A17" s="191" t="s">
        <v>36</v>
      </c>
      <c r="B17" s="50"/>
      <c r="C17" s="56" t="s">
        <v>37</v>
      </c>
      <c r="D17" s="186" t="s">
        <v>10</v>
      </c>
      <c r="E17" s="56">
        <v>60</v>
      </c>
      <c r="F17" s="195">
        <v>170</v>
      </c>
      <c r="G17" s="193">
        <f>J17+I17</f>
        <v>580.79999999999995</v>
      </c>
      <c r="H17" s="196">
        <v>2</v>
      </c>
      <c r="I17" s="190">
        <f>'Maintenance Program'!G17+'Maintenance Program'!G17+'Maintenance Program'!O29</f>
        <v>400.79999999999995</v>
      </c>
      <c r="J17" s="190">
        <f>L28*3</f>
        <v>180</v>
      </c>
      <c r="K17" s="190"/>
    </row>
    <row r="18" spans="1:12" ht="16" thickBot="1" x14ac:dyDescent="0.25">
      <c r="A18" s="192"/>
      <c r="B18" s="50"/>
      <c r="C18" s="56" t="s">
        <v>38</v>
      </c>
      <c r="D18" s="186"/>
      <c r="E18" s="56">
        <v>120</v>
      </c>
      <c r="F18" s="195"/>
      <c r="G18" s="194"/>
      <c r="H18" s="196"/>
      <c r="I18" s="190"/>
      <c r="J18" s="190"/>
      <c r="K18" s="190"/>
    </row>
    <row r="19" spans="1:12" ht="16" thickBot="1" x14ac:dyDescent="0.25">
      <c r="A19" s="50"/>
      <c r="B19" s="50"/>
      <c r="C19" s="56"/>
      <c r="D19" s="58"/>
      <c r="E19" s="56"/>
      <c r="F19" s="56"/>
      <c r="G19" s="59"/>
      <c r="H19" s="56"/>
      <c r="I19" s="59"/>
      <c r="J19" s="59"/>
      <c r="K19" s="59"/>
    </row>
    <row r="20" spans="1:12" x14ac:dyDescent="0.2">
      <c r="A20" s="191" t="s">
        <v>39</v>
      </c>
      <c r="B20" s="50"/>
      <c r="C20" s="56"/>
      <c r="D20" s="186" t="s">
        <v>10</v>
      </c>
      <c r="E20" s="56">
        <v>60</v>
      </c>
      <c r="F20" s="56"/>
      <c r="G20" s="193">
        <f>I20+J20</f>
        <v>1333.2</v>
      </c>
      <c r="H20" s="56">
        <v>2</v>
      </c>
      <c r="I20" s="190">
        <f>'Maintenance Program'!O17+'Maintenance Program'!O17+'Maintenance Program'!O29</f>
        <v>1153.2</v>
      </c>
      <c r="J20" s="190">
        <f>L28*3</f>
        <v>180</v>
      </c>
      <c r="K20" s="59"/>
    </row>
    <row r="21" spans="1:12" ht="16" thickBot="1" x14ac:dyDescent="0.25">
      <c r="A21" s="192"/>
      <c r="B21" s="49"/>
      <c r="C21" s="56" t="s">
        <v>40</v>
      </c>
      <c r="D21" s="186"/>
      <c r="E21" s="56">
        <v>120</v>
      </c>
      <c r="F21" s="56"/>
      <c r="G21" s="194"/>
      <c r="H21" s="60"/>
      <c r="I21" s="190"/>
      <c r="J21" s="190"/>
      <c r="K21" s="61"/>
    </row>
    <row r="22" spans="1:12" ht="15.75" customHeight="1" thickBot="1" x14ac:dyDescent="0.25">
      <c r="A22" s="198" t="s">
        <v>145</v>
      </c>
      <c r="B22" s="49"/>
      <c r="C22" s="56"/>
      <c r="D22" s="56"/>
      <c r="E22" s="56"/>
      <c r="F22" s="56"/>
      <c r="G22" s="59"/>
      <c r="H22" s="60"/>
      <c r="I22" s="61"/>
      <c r="J22" s="61"/>
      <c r="K22" s="61"/>
    </row>
    <row r="23" spans="1:12" ht="29" thickBot="1" x14ac:dyDescent="0.25">
      <c r="A23" s="199"/>
      <c r="B23" s="50"/>
      <c r="C23" s="58" t="s">
        <v>41</v>
      </c>
      <c r="D23" s="58" t="s">
        <v>10</v>
      </c>
      <c r="E23" s="56">
        <v>360</v>
      </c>
      <c r="F23" s="56">
        <v>1100</v>
      </c>
      <c r="G23" s="62">
        <v>0</v>
      </c>
      <c r="H23" s="63"/>
      <c r="I23" s="61"/>
      <c r="J23" s="61"/>
      <c r="K23" s="61"/>
    </row>
    <row r="24" spans="1:12" x14ac:dyDescent="0.2">
      <c r="A24" s="49"/>
      <c r="B24" s="49"/>
      <c r="C24" s="64"/>
      <c r="D24" s="2"/>
      <c r="E24" s="2"/>
      <c r="F24" s="2"/>
      <c r="G24" s="65"/>
      <c r="H24" s="66"/>
      <c r="I24" s="2"/>
      <c r="J24" s="2"/>
      <c r="K24" s="2"/>
      <c r="L24" s="67"/>
    </row>
    <row r="25" spans="1:12" x14ac:dyDescent="0.2">
      <c r="A25" s="49"/>
      <c r="B25" s="49"/>
      <c r="C25" s="68"/>
      <c r="D25" s="2"/>
      <c r="E25" s="2"/>
      <c r="F25" s="2"/>
      <c r="G25" s="49"/>
      <c r="H25" s="49"/>
      <c r="I25" s="49"/>
      <c r="J25" s="49"/>
      <c r="K25" s="49"/>
      <c r="L25" s="49"/>
    </row>
    <row r="26" spans="1:12" x14ac:dyDescent="0.2">
      <c r="A26" s="69"/>
      <c r="B26" s="69"/>
      <c r="C26" s="68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6" thickBot="1" x14ac:dyDescent="0.25">
      <c r="A27" s="55"/>
      <c r="B27" s="55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6" thickBot="1" x14ac:dyDescent="0.25">
      <c r="A28" s="55"/>
      <c r="B28" s="55"/>
      <c r="C28" s="49"/>
      <c r="D28" s="49"/>
      <c r="E28" s="49"/>
      <c r="F28" s="49"/>
      <c r="G28" s="49"/>
      <c r="H28" s="49"/>
      <c r="I28" s="184" t="s">
        <v>42</v>
      </c>
      <c r="J28" s="185"/>
      <c r="K28" s="70">
        <v>60</v>
      </c>
      <c r="L28" s="128">
        <v>60</v>
      </c>
    </row>
    <row r="29" spans="1:12" ht="16" thickBot="1" x14ac:dyDescent="0.25">
      <c r="A29" s="55"/>
      <c r="B29" s="55"/>
      <c r="C29" s="49"/>
      <c r="D29" s="49"/>
      <c r="E29" s="186"/>
      <c r="F29" s="49"/>
      <c r="G29" s="49"/>
      <c r="H29" s="49"/>
      <c r="I29" s="187"/>
      <c r="J29" s="187"/>
      <c r="K29" s="71">
        <v>50</v>
      </c>
      <c r="L29" s="49"/>
    </row>
    <row r="30" spans="1:12" ht="16" thickBot="1" x14ac:dyDescent="0.25">
      <c r="A30" s="55"/>
      <c r="B30" s="55"/>
      <c r="C30" s="49"/>
      <c r="D30" s="49"/>
      <c r="E30" s="186"/>
      <c r="F30" s="49"/>
      <c r="G30" s="49"/>
      <c r="H30" s="49"/>
      <c r="I30" s="188" t="s">
        <v>43</v>
      </c>
      <c r="J30" s="189"/>
      <c r="K30" s="49"/>
      <c r="L30" s="49"/>
    </row>
  </sheetData>
  <mergeCells count="43">
    <mergeCell ref="A22:A23"/>
    <mergeCell ref="I28:J28"/>
    <mergeCell ref="E29:E30"/>
    <mergeCell ref="I29:J29"/>
    <mergeCell ref="I30:J30"/>
    <mergeCell ref="J17:J18"/>
    <mergeCell ref="K17:K18"/>
    <mergeCell ref="A20:A21"/>
    <mergeCell ref="D20:D21"/>
    <mergeCell ref="G20:G21"/>
    <mergeCell ref="I20:I21"/>
    <mergeCell ref="J20:J21"/>
    <mergeCell ref="A17:A18"/>
    <mergeCell ref="D17:D18"/>
    <mergeCell ref="F17:F18"/>
    <mergeCell ref="G17:G18"/>
    <mergeCell ref="H17:H18"/>
    <mergeCell ref="I17:I18"/>
    <mergeCell ref="J11:J12"/>
    <mergeCell ref="K11:K12"/>
    <mergeCell ref="A14:A15"/>
    <mergeCell ref="D14:D15"/>
    <mergeCell ref="F14:F15"/>
    <mergeCell ref="G14:G15"/>
    <mergeCell ref="H14:H15"/>
    <mergeCell ref="I14:I15"/>
    <mergeCell ref="J14:J15"/>
    <mergeCell ref="K14:K15"/>
    <mergeCell ref="A11:A12"/>
    <mergeCell ref="D11:D12"/>
    <mergeCell ref="F11:F12"/>
    <mergeCell ref="G11:G12"/>
    <mergeCell ref="H11:H12"/>
    <mergeCell ref="I11:I12"/>
    <mergeCell ref="A2:L2"/>
    <mergeCell ref="A8:A9"/>
    <mergeCell ref="D8:D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D2EC-6B50-481B-9206-B849E73BFA94}">
  <sheetPr codeName="Sheet16"/>
  <dimension ref="A2:L32"/>
  <sheetViews>
    <sheetView showGridLines="0" zoomScale="80" zoomScaleNormal="80" workbookViewId="0">
      <selection activeCell="R28" sqref="R28"/>
    </sheetView>
  </sheetViews>
  <sheetFormatPr baseColWidth="10" defaultColWidth="8.83203125" defaultRowHeight="15" x14ac:dyDescent="0.2"/>
  <cols>
    <col min="1" max="1" width="45.6640625" customWidth="1"/>
    <col min="2" max="2" width="11.5" customWidth="1"/>
    <col min="3" max="3" width="10.5" customWidth="1"/>
    <col min="4" max="4" width="10.6640625" customWidth="1"/>
    <col min="5" max="6" width="10.5" customWidth="1"/>
    <col min="7" max="10" width="10.83203125" bestFit="1" customWidth="1"/>
    <col min="11" max="11" width="11.5" customWidth="1"/>
    <col min="12" max="12" width="22.5" customWidth="1"/>
  </cols>
  <sheetData>
    <row r="2" spans="1:12" ht="16" thickBot="1" x14ac:dyDescent="0.25"/>
    <row r="3" spans="1:12" x14ac:dyDescent="0.2">
      <c r="A3" s="72"/>
      <c r="B3" s="237" t="s">
        <v>44</v>
      </c>
      <c r="C3" s="238"/>
      <c r="D3" s="239"/>
      <c r="E3" s="237" t="s">
        <v>45</v>
      </c>
      <c r="F3" s="239"/>
      <c r="G3" s="237" t="s">
        <v>46</v>
      </c>
      <c r="H3" s="239"/>
      <c r="I3" s="237" t="s">
        <v>47</v>
      </c>
      <c r="J3" s="239"/>
      <c r="K3" s="240" t="s">
        <v>48</v>
      </c>
      <c r="L3" s="239"/>
    </row>
    <row r="4" spans="1:12" x14ac:dyDescent="0.2">
      <c r="A4" s="72"/>
      <c r="B4" s="73" t="s">
        <v>49</v>
      </c>
      <c r="C4" s="74">
        <v>6</v>
      </c>
      <c r="D4" s="75">
        <v>12</v>
      </c>
      <c r="E4" s="76">
        <v>18</v>
      </c>
      <c r="F4" s="75">
        <v>24</v>
      </c>
      <c r="G4" s="76">
        <v>30</v>
      </c>
      <c r="H4" s="76">
        <v>36</v>
      </c>
      <c r="I4" s="76">
        <v>42</v>
      </c>
      <c r="J4" s="75">
        <v>48</v>
      </c>
      <c r="K4" s="77">
        <v>54</v>
      </c>
      <c r="L4" s="78"/>
    </row>
    <row r="5" spans="1:12" ht="28" x14ac:dyDescent="0.2">
      <c r="A5" s="72"/>
      <c r="B5" s="108" t="s">
        <v>73</v>
      </c>
      <c r="C5" s="108" t="s">
        <v>73</v>
      </c>
      <c r="D5" s="108" t="s">
        <v>73</v>
      </c>
      <c r="E5" s="108" t="s">
        <v>73</v>
      </c>
      <c r="F5" s="108" t="s">
        <v>73</v>
      </c>
      <c r="G5" s="108" t="s">
        <v>73</v>
      </c>
      <c r="H5" s="108" t="s">
        <v>73</v>
      </c>
      <c r="I5" s="108" t="s">
        <v>73</v>
      </c>
      <c r="J5" s="108" t="s">
        <v>73</v>
      </c>
      <c r="K5" s="108" t="s">
        <v>73</v>
      </c>
      <c r="L5" s="234" t="s">
        <v>102</v>
      </c>
    </row>
    <row r="6" spans="1:12" ht="20" x14ac:dyDescent="0.2">
      <c r="A6" s="79"/>
      <c r="B6" s="80"/>
      <c r="C6" s="81" t="s">
        <v>51</v>
      </c>
      <c r="D6" s="81" t="s">
        <v>51</v>
      </c>
      <c r="E6" s="83" t="s">
        <v>51</v>
      </c>
      <c r="F6" s="83" t="s">
        <v>51</v>
      </c>
      <c r="G6" s="83" t="s">
        <v>51</v>
      </c>
      <c r="H6" s="83" t="s">
        <v>51</v>
      </c>
      <c r="I6" s="83" t="s">
        <v>51</v>
      </c>
      <c r="J6" s="82"/>
      <c r="K6" s="83" t="s">
        <v>51</v>
      </c>
      <c r="L6" s="235"/>
    </row>
    <row r="7" spans="1:12" ht="20" x14ac:dyDescent="0.2">
      <c r="A7" s="79"/>
      <c r="B7" s="84"/>
      <c r="C7" s="85"/>
      <c r="D7" s="82"/>
      <c r="E7" s="84"/>
      <c r="F7" s="86" t="s">
        <v>52</v>
      </c>
      <c r="G7" s="84"/>
      <c r="H7" s="82"/>
      <c r="I7" s="84"/>
      <c r="J7" s="86" t="s">
        <v>52</v>
      </c>
      <c r="K7" s="87"/>
      <c r="L7" s="235"/>
    </row>
    <row r="8" spans="1:12" ht="20" x14ac:dyDescent="0.2">
      <c r="A8" s="88"/>
      <c r="B8" s="84"/>
      <c r="C8" s="85"/>
      <c r="D8" s="82"/>
      <c r="E8" s="84"/>
      <c r="F8" s="82"/>
      <c r="G8" s="84"/>
      <c r="H8" s="89" t="s">
        <v>53</v>
      </c>
      <c r="I8" s="84"/>
      <c r="J8" s="82"/>
      <c r="K8" s="87"/>
      <c r="L8" s="235"/>
    </row>
    <row r="9" spans="1:12" ht="20" x14ac:dyDescent="0.2">
      <c r="A9" s="88"/>
      <c r="B9" s="84"/>
      <c r="C9" s="85"/>
      <c r="D9" s="82"/>
      <c r="E9" s="84"/>
      <c r="F9" s="82"/>
      <c r="G9" s="84"/>
      <c r="H9" s="82"/>
      <c r="J9" s="82"/>
      <c r="K9" s="90" t="s">
        <v>54</v>
      </c>
      <c r="L9" s="235"/>
    </row>
    <row r="10" spans="1:12" ht="21" thickBot="1" x14ac:dyDescent="0.25">
      <c r="A10" s="88"/>
      <c r="B10" s="91"/>
      <c r="C10" s="92"/>
      <c r="D10" s="93"/>
      <c r="E10" s="91"/>
      <c r="F10" s="93"/>
      <c r="G10" s="91"/>
      <c r="H10" s="93"/>
      <c r="I10" s="91"/>
      <c r="J10" s="93"/>
      <c r="K10" s="94"/>
      <c r="L10" s="236"/>
    </row>
    <row r="11" spans="1:12" ht="26" thickBot="1" x14ac:dyDescent="0.3">
      <c r="A11" s="95"/>
      <c r="B11" s="95"/>
    </row>
    <row r="12" spans="1:12" ht="16" thickBot="1" x14ac:dyDescent="0.25">
      <c r="A12" s="96" t="s">
        <v>103</v>
      </c>
      <c r="B12" s="211" t="s">
        <v>55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3"/>
    </row>
    <row r="13" spans="1:12" ht="26" thickBot="1" x14ac:dyDescent="0.3">
      <c r="A13" s="79"/>
      <c r="B13" s="97"/>
      <c r="C13" s="97"/>
      <c r="D13" s="95"/>
    </row>
    <row r="14" spans="1:12" ht="16" thickBot="1" x14ac:dyDescent="0.25">
      <c r="A14" s="98" t="s">
        <v>106</v>
      </c>
      <c r="B14" s="211" t="s">
        <v>56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3"/>
    </row>
    <row r="15" spans="1:12" ht="26" thickBot="1" x14ac:dyDescent="0.3">
      <c r="A15" s="79"/>
      <c r="B15" s="97"/>
      <c r="C15" s="97"/>
      <c r="D15" s="95"/>
    </row>
    <row r="16" spans="1:12" ht="16" thickBot="1" x14ac:dyDescent="0.25">
      <c r="A16" s="99" t="s">
        <v>57</v>
      </c>
      <c r="B16" s="211" t="s">
        <v>58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3"/>
    </row>
    <row r="17" spans="1:12" ht="26" thickBot="1" x14ac:dyDescent="0.3">
      <c r="A17" s="79"/>
      <c r="B17" s="97"/>
      <c r="C17" s="97"/>
      <c r="D17" s="95"/>
    </row>
    <row r="18" spans="1:12" ht="16" thickBot="1" x14ac:dyDescent="0.25">
      <c r="A18" s="100" t="s">
        <v>107</v>
      </c>
      <c r="B18" s="211" t="s">
        <v>59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3"/>
    </row>
    <row r="19" spans="1:12" ht="26" thickBot="1" x14ac:dyDescent="0.3">
      <c r="A19" s="101"/>
      <c r="B19" s="102"/>
      <c r="J19" s="88"/>
    </row>
    <row r="20" spans="1:12" x14ac:dyDescent="0.2">
      <c r="A20" s="226" t="s">
        <v>50</v>
      </c>
      <c r="B20" s="229" t="s">
        <v>150</v>
      </c>
      <c r="C20" s="230"/>
      <c r="D20" s="230"/>
      <c r="E20" s="230"/>
      <c r="F20" s="230"/>
      <c r="G20" s="230"/>
      <c r="H20" s="230"/>
      <c r="I20" s="230"/>
      <c r="J20" s="230"/>
      <c r="K20" s="230"/>
      <c r="L20" s="231"/>
    </row>
    <row r="21" spans="1:12" x14ac:dyDescent="0.2">
      <c r="A21" s="227"/>
      <c r="B21" s="214" t="s">
        <v>151</v>
      </c>
      <c r="C21" s="232"/>
      <c r="D21" s="232"/>
      <c r="E21" s="232"/>
      <c r="F21" s="232"/>
      <c r="G21" s="232"/>
      <c r="H21" s="232"/>
      <c r="I21" s="232"/>
      <c r="J21" s="232"/>
      <c r="K21" s="232"/>
      <c r="L21" s="233"/>
    </row>
    <row r="22" spans="1:12" x14ac:dyDescent="0.2">
      <c r="A22" s="227"/>
      <c r="B22" s="214" t="s">
        <v>60</v>
      </c>
      <c r="C22" s="232"/>
      <c r="D22" s="232"/>
      <c r="E22" s="232"/>
      <c r="F22" s="232"/>
      <c r="G22" s="232"/>
      <c r="H22" s="232"/>
      <c r="I22" s="232"/>
      <c r="J22" s="232"/>
      <c r="K22" s="232"/>
      <c r="L22" s="233"/>
    </row>
    <row r="23" spans="1:12" x14ac:dyDescent="0.2">
      <c r="A23" s="227"/>
      <c r="B23" s="214" t="s">
        <v>67</v>
      </c>
      <c r="C23" s="232"/>
      <c r="D23" s="232"/>
      <c r="E23" s="232"/>
      <c r="F23" s="232"/>
      <c r="G23" s="232"/>
      <c r="H23" s="232"/>
      <c r="I23" s="232"/>
      <c r="J23" s="232"/>
      <c r="K23" s="232"/>
      <c r="L23" s="233"/>
    </row>
    <row r="24" spans="1:12" x14ac:dyDescent="0.2">
      <c r="A24" s="227"/>
      <c r="B24" s="214" t="s">
        <v>152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6"/>
    </row>
    <row r="25" spans="1:12" ht="16" thickBot="1" x14ac:dyDescent="0.25">
      <c r="A25" s="228"/>
      <c r="B25" s="217" t="s">
        <v>153</v>
      </c>
      <c r="C25" s="218"/>
      <c r="D25" s="218"/>
      <c r="E25" s="218"/>
      <c r="F25" s="218"/>
      <c r="G25" s="218"/>
      <c r="H25" s="218"/>
      <c r="I25" s="218"/>
      <c r="J25" s="218"/>
      <c r="K25" s="218"/>
      <c r="L25" s="219"/>
    </row>
    <row r="26" spans="1:12" ht="16" thickBot="1" x14ac:dyDescent="0.25"/>
    <row r="27" spans="1:12" x14ac:dyDescent="0.2">
      <c r="A27" s="103" t="s">
        <v>61</v>
      </c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2"/>
    </row>
    <row r="28" spans="1:12" ht="32" x14ac:dyDescent="0.2">
      <c r="A28" s="104" t="s">
        <v>62</v>
      </c>
      <c r="B28" s="223" t="s">
        <v>63</v>
      </c>
      <c r="C28" s="224"/>
      <c r="D28" s="224"/>
      <c r="E28" s="224">
        <v>60</v>
      </c>
      <c r="F28" s="224"/>
      <c r="G28" s="224"/>
      <c r="H28" s="224"/>
      <c r="I28" s="224"/>
      <c r="J28" s="224"/>
      <c r="K28" s="224"/>
      <c r="L28" s="225"/>
    </row>
    <row r="29" spans="1:12" x14ac:dyDescent="0.2">
      <c r="A29" s="105" t="s">
        <v>154</v>
      </c>
      <c r="B29" s="203"/>
      <c r="C29" s="206"/>
      <c r="D29" s="206"/>
      <c r="E29" s="206"/>
      <c r="F29" s="206"/>
      <c r="G29" s="206"/>
      <c r="H29" s="206"/>
      <c r="I29" s="206"/>
      <c r="J29" s="206"/>
      <c r="K29" s="206"/>
      <c r="L29" s="207"/>
    </row>
    <row r="30" spans="1:12" x14ac:dyDescent="0.2">
      <c r="A30" s="106" t="s">
        <v>64</v>
      </c>
      <c r="B30" s="203">
        <v>0.5</v>
      </c>
      <c r="C30" s="204"/>
      <c r="D30" s="204"/>
      <c r="E30" s="204"/>
      <c r="F30" s="204"/>
      <c r="G30" s="204"/>
      <c r="H30" s="204"/>
      <c r="I30" s="204"/>
      <c r="J30" s="204"/>
      <c r="K30" s="204"/>
      <c r="L30" s="205"/>
    </row>
    <row r="31" spans="1:12" x14ac:dyDescent="0.2">
      <c r="A31" s="106" t="s">
        <v>65</v>
      </c>
      <c r="B31" s="203">
        <v>0.5</v>
      </c>
      <c r="C31" s="206"/>
      <c r="D31" s="206"/>
      <c r="E31" s="206"/>
      <c r="F31" s="206"/>
      <c r="G31" s="206"/>
      <c r="H31" s="206"/>
      <c r="I31" s="206"/>
      <c r="J31" s="206"/>
      <c r="K31" s="206"/>
      <c r="L31" s="207"/>
    </row>
    <row r="32" spans="1:12" ht="16" thickBot="1" x14ac:dyDescent="0.25">
      <c r="A32" s="107" t="s">
        <v>66</v>
      </c>
      <c r="B32" s="208">
        <v>1</v>
      </c>
      <c r="C32" s="209"/>
      <c r="D32" s="209"/>
      <c r="E32" s="209"/>
      <c r="F32" s="209"/>
      <c r="G32" s="209"/>
      <c r="H32" s="209"/>
      <c r="I32" s="209"/>
      <c r="J32" s="209"/>
      <c r="K32" s="209"/>
      <c r="L32" s="210"/>
    </row>
  </sheetData>
  <mergeCells count="24">
    <mergeCell ref="B30:L30"/>
    <mergeCell ref="B31:L31"/>
    <mergeCell ref="B32:L32"/>
    <mergeCell ref="B24:L24"/>
    <mergeCell ref="B25:L25"/>
    <mergeCell ref="B27:L27"/>
    <mergeCell ref="B28:D28"/>
    <mergeCell ref="E28:L28"/>
    <mergeCell ref="B29:L29"/>
    <mergeCell ref="B12:L12"/>
    <mergeCell ref="B14:L14"/>
    <mergeCell ref="B16:L16"/>
    <mergeCell ref="B18:L18"/>
    <mergeCell ref="A20:A25"/>
    <mergeCell ref="B20:L20"/>
    <mergeCell ref="B21:L21"/>
    <mergeCell ref="B22:L22"/>
    <mergeCell ref="B23:L23"/>
    <mergeCell ref="L5:L10"/>
    <mergeCell ref="B3:D3"/>
    <mergeCell ref="E3:F3"/>
    <mergeCell ref="G3:H3"/>
    <mergeCell ref="I3:J3"/>
    <mergeCell ref="K3:L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0BFC-91A4-44F6-9FEB-B2C2D54310DF}">
  <sheetPr codeName="Sheet17"/>
  <dimension ref="A1:R30"/>
  <sheetViews>
    <sheetView showGridLines="0" zoomScale="80" zoomScaleNormal="80" workbookViewId="0"/>
  </sheetViews>
  <sheetFormatPr baseColWidth="10" defaultColWidth="8.83203125" defaultRowHeight="15" x14ac:dyDescent="0.2"/>
  <cols>
    <col min="1" max="1" width="28.83203125" customWidth="1"/>
    <col min="2" max="2" width="2.5" customWidth="1"/>
    <col min="3" max="3" width="20.5" customWidth="1"/>
    <col min="4" max="4" width="16.83203125" customWidth="1"/>
    <col min="5" max="5" width="15.1640625" customWidth="1"/>
    <col min="6" max="6" width="0" hidden="1" customWidth="1"/>
    <col min="7" max="7" width="15.5" customWidth="1"/>
    <col min="8" max="8" width="15.83203125" customWidth="1"/>
    <col min="9" max="9" width="15.5" customWidth="1"/>
    <col min="10" max="10" width="13.5" customWidth="1"/>
    <col min="11" max="11" width="0" hidden="1" customWidth="1"/>
    <col min="12" max="12" width="16.1640625" customWidth="1"/>
  </cols>
  <sheetData>
    <row r="1" spans="1:12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3" x14ac:dyDescent="0.2">
      <c r="A2" s="200" t="s">
        <v>110</v>
      </c>
      <c r="B2" s="200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6" thickBo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40" thickBot="1" x14ac:dyDescent="0.25">
      <c r="A4" s="49"/>
      <c r="B4" s="49"/>
      <c r="C4" s="153" t="s">
        <v>141</v>
      </c>
      <c r="D4" s="153" t="s">
        <v>142</v>
      </c>
      <c r="E4" s="153" t="s">
        <v>143</v>
      </c>
      <c r="F4" s="153"/>
      <c r="G4" s="153" t="s">
        <v>144</v>
      </c>
      <c r="H4" s="153" t="s">
        <v>21</v>
      </c>
      <c r="I4" s="153" t="s">
        <v>22</v>
      </c>
      <c r="J4" s="153" t="s">
        <v>23</v>
      </c>
      <c r="K4" s="51"/>
    </row>
    <row r="5" spans="1:12" ht="16" thickBot="1" x14ac:dyDescent="0.25">
      <c r="A5" s="49"/>
      <c r="B5" s="49"/>
      <c r="C5" s="52"/>
      <c r="D5" s="52"/>
      <c r="E5" s="52"/>
      <c r="F5" s="52"/>
      <c r="G5" s="53"/>
      <c r="H5" s="54"/>
      <c r="I5" s="53"/>
      <c r="J5" s="53"/>
      <c r="K5" s="53"/>
    </row>
    <row r="6" spans="1:12" ht="29" thickBot="1" x14ac:dyDescent="0.25">
      <c r="A6" s="154" t="s">
        <v>148</v>
      </c>
      <c r="B6" s="55"/>
      <c r="C6" s="58" t="s">
        <v>146</v>
      </c>
      <c r="D6" s="56" t="s">
        <v>24</v>
      </c>
      <c r="E6" s="56" t="s">
        <v>25</v>
      </c>
      <c r="F6" s="56">
        <v>15</v>
      </c>
      <c r="G6" s="57" t="s">
        <v>147</v>
      </c>
      <c r="H6" s="58">
        <v>1</v>
      </c>
      <c r="I6" s="58" t="s">
        <v>26</v>
      </c>
      <c r="J6" s="58" t="s">
        <v>26</v>
      </c>
      <c r="K6" s="56"/>
    </row>
    <row r="7" spans="1:12" ht="16" thickBot="1" x14ac:dyDescent="0.25">
      <c r="A7" s="155"/>
      <c r="B7" s="49"/>
      <c r="C7" s="56"/>
      <c r="D7" s="56"/>
      <c r="E7" s="56"/>
      <c r="F7" s="56"/>
      <c r="G7" s="56"/>
      <c r="H7" s="58"/>
      <c r="I7" s="56"/>
      <c r="J7" s="56"/>
      <c r="K7" s="56"/>
    </row>
    <row r="8" spans="1:12" x14ac:dyDescent="0.2">
      <c r="A8" s="191" t="s">
        <v>27</v>
      </c>
      <c r="B8" s="50"/>
      <c r="C8" s="56" t="s">
        <v>28</v>
      </c>
      <c r="D8" s="186" t="s">
        <v>10</v>
      </c>
      <c r="E8" s="56">
        <v>60</v>
      </c>
      <c r="F8" s="195">
        <v>110</v>
      </c>
      <c r="G8" s="193">
        <f>J8+I8</f>
        <v>527.70000000000005</v>
      </c>
      <c r="H8" s="196">
        <v>2</v>
      </c>
      <c r="I8" s="190">
        <f>'Maintenance Program'!G17+'Maintenance Program'!G17+'Maintenance Program'!O17</f>
        <v>377.70000000000005</v>
      </c>
      <c r="J8" s="190">
        <f>L28*2.5</f>
        <v>150</v>
      </c>
      <c r="K8" s="202"/>
    </row>
    <row r="9" spans="1:12" ht="16" thickBot="1" x14ac:dyDescent="0.25">
      <c r="A9" s="192"/>
      <c r="B9" s="50"/>
      <c r="C9" s="56" t="s">
        <v>29</v>
      </c>
      <c r="D9" s="186"/>
      <c r="E9" s="56">
        <v>90</v>
      </c>
      <c r="F9" s="195"/>
      <c r="G9" s="194"/>
      <c r="H9" s="196"/>
      <c r="I9" s="190"/>
      <c r="J9" s="190"/>
      <c r="K9" s="202"/>
    </row>
    <row r="10" spans="1:12" ht="16" thickBot="1" x14ac:dyDescent="0.25">
      <c r="A10" s="49"/>
      <c r="B10" s="49"/>
      <c r="C10" s="56"/>
      <c r="D10" s="56"/>
      <c r="E10" s="56"/>
      <c r="F10" s="56"/>
      <c r="G10" s="59"/>
      <c r="H10" s="58"/>
      <c r="I10" s="59"/>
      <c r="J10" s="59"/>
      <c r="K10" s="59"/>
    </row>
    <row r="11" spans="1:12" x14ac:dyDescent="0.2">
      <c r="A11" s="191" t="s">
        <v>30</v>
      </c>
      <c r="B11" s="52"/>
      <c r="C11" s="56" t="s">
        <v>31</v>
      </c>
      <c r="D11" s="186" t="s">
        <v>10</v>
      </c>
      <c r="E11" s="56">
        <v>60</v>
      </c>
      <c r="F11" s="195">
        <v>170</v>
      </c>
      <c r="G11" s="193">
        <f>I11+J11</f>
        <v>724.5</v>
      </c>
      <c r="H11" s="197">
        <v>2</v>
      </c>
      <c r="I11" s="190">
        <f>'Maintenance Program'!G17+'Maintenance Program'!G17+'Maintenance Program'!O17+'Maintenance Program'!G29</f>
        <v>574.5</v>
      </c>
      <c r="J11" s="190">
        <f>L28*2.5</f>
        <v>150</v>
      </c>
      <c r="K11" s="190"/>
    </row>
    <row r="12" spans="1:12" ht="16" thickBot="1" x14ac:dyDescent="0.25">
      <c r="A12" s="192"/>
      <c r="B12" s="52"/>
      <c r="C12" s="56" t="s">
        <v>32</v>
      </c>
      <c r="D12" s="186"/>
      <c r="E12" s="56">
        <v>90</v>
      </c>
      <c r="F12" s="195"/>
      <c r="G12" s="194"/>
      <c r="H12" s="197"/>
      <c r="I12" s="190"/>
      <c r="J12" s="190"/>
      <c r="K12" s="190"/>
    </row>
    <row r="13" spans="1:12" ht="16" thickBot="1" x14ac:dyDescent="0.25">
      <c r="A13" s="49"/>
      <c r="B13" s="49"/>
      <c r="C13" s="56"/>
      <c r="D13" s="56"/>
      <c r="E13" s="56"/>
      <c r="F13" s="56"/>
      <c r="G13" s="59"/>
      <c r="H13" s="58"/>
      <c r="I13" s="59"/>
      <c r="J13" s="59"/>
      <c r="K13" s="59"/>
    </row>
    <row r="14" spans="1:12" x14ac:dyDescent="0.2">
      <c r="A14" s="191" t="s">
        <v>33</v>
      </c>
      <c r="B14" s="50"/>
      <c r="C14" s="56" t="s">
        <v>34</v>
      </c>
      <c r="D14" s="186" t="s">
        <v>10</v>
      </c>
      <c r="E14" s="56">
        <v>60</v>
      </c>
      <c r="F14" s="195">
        <v>150</v>
      </c>
      <c r="G14" s="193">
        <f>I14+J14</f>
        <v>957.5</v>
      </c>
      <c r="H14" s="197">
        <v>2</v>
      </c>
      <c r="I14" s="190">
        <f>'Maintenance Program'!G17+'Maintenance Program'!G17+'Maintenance Program'!O17+'Maintenance Program'!O29</f>
        <v>777.5</v>
      </c>
      <c r="J14" s="190">
        <f>L28*3</f>
        <v>180</v>
      </c>
      <c r="K14" s="190"/>
    </row>
    <row r="15" spans="1:12" ht="16" thickBot="1" x14ac:dyDescent="0.25">
      <c r="A15" s="192"/>
      <c r="B15" s="50"/>
      <c r="C15" s="56" t="s">
        <v>35</v>
      </c>
      <c r="D15" s="186"/>
      <c r="E15" s="56">
        <v>120</v>
      </c>
      <c r="F15" s="195"/>
      <c r="G15" s="194"/>
      <c r="H15" s="197"/>
      <c r="I15" s="190"/>
      <c r="J15" s="190"/>
      <c r="K15" s="190"/>
    </row>
    <row r="16" spans="1:12" ht="16" thickBot="1" x14ac:dyDescent="0.25">
      <c r="A16" s="49"/>
      <c r="B16" s="49"/>
      <c r="C16" s="56"/>
      <c r="D16" s="56"/>
      <c r="E16" s="56"/>
      <c r="F16" s="56"/>
      <c r="G16" s="59"/>
      <c r="H16" s="58"/>
      <c r="I16" s="59"/>
      <c r="J16" s="59"/>
      <c r="K16" s="59"/>
    </row>
    <row r="17" spans="1:18" x14ac:dyDescent="0.2">
      <c r="A17" s="191" t="s">
        <v>36</v>
      </c>
      <c r="B17" s="50"/>
      <c r="C17" s="56" t="s">
        <v>37</v>
      </c>
      <c r="D17" s="186" t="s">
        <v>10</v>
      </c>
      <c r="E17" s="56">
        <v>60</v>
      </c>
      <c r="F17" s="195">
        <v>170</v>
      </c>
      <c r="G17" s="193">
        <f>J17+I17</f>
        <v>724.5</v>
      </c>
      <c r="H17" s="196">
        <v>2</v>
      </c>
      <c r="I17" s="190">
        <f>'Maintenance Program'!G17+'Maintenance Program'!G17+'Maintenance Program'!O17+'Maintenance Program'!G29</f>
        <v>574.5</v>
      </c>
      <c r="J17" s="190">
        <f>L28*2.5</f>
        <v>150</v>
      </c>
      <c r="K17" s="190"/>
    </row>
    <row r="18" spans="1:18" ht="16" thickBot="1" x14ac:dyDescent="0.25">
      <c r="A18" s="192"/>
      <c r="B18" s="50"/>
      <c r="C18" s="56" t="s">
        <v>38</v>
      </c>
      <c r="D18" s="186"/>
      <c r="E18" s="56">
        <v>90</v>
      </c>
      <c r="F18" s="195"/>
      <c r="G18" s="194"/>
      <c r="H18" s="196"/>
      <c r="I18" s="190"/>
      <c r="J18" s="190"/>
      <c r="K18" s="190"/>
    </row>
    <row r="19" spans="1:18" ht="16" thickBot="1" x14ac:dyDescent="0.25">
      <c r="A19" s="50"/>
      <c r="B19" s="50"/>
      <c r="C19" s="56"/>
      <c r="D19" s="58"/>
      <c r="E19" s="56"/>
      <c r="F19" s="56"/>
      <c r="G19" s="59"/>
      <c r="H19" s="56"/>
      <c r="I19" s="59"/>
      <c r="J19" s="59"/>
      <c r="K19" s="59"/>
    </row>
    <row r="20" spans="1:18" x14ac:dyDescent="0.2">
      <c r="A20" s="191" t="s">
        <v>39</v>
      </c>
      <c r="B20" s="50"/>
      <c r="C20" s="56"/>
      <c r="D20" s="186" t="s">
        <v>10</v>
      </c>
      <c r="E20" s="56">
        <v>60</v>
      </c>
      <c r="F20" s="56"/>
      <c r="G20" s="193">
        <f>I20+J20</f>
        <v>754</v>
      </c>
      <c r="H20" s="56">
        <v>2</v>
      </c>
      <c r="I20" s="190">
        <f>'Maintenance Program'!G17+'Maintenance Program'!O17+'Maintenance Program'!G29</f>
        <v>574</v>
      </c>
      <c r="J20" s="190">
        <f>L28*3</f>
        <v>180</v>
      </c>
      <c r="K20" s="59"/>
    </row>
    <row r="21" spans="1:18" ht="16" thickBot="1" x14ac:dyDescent="0.25">
      <c r="A21" s="192"/>
      <c r="B21" s="49"/>
      <c r="C21" s="56" t="s">
        <v>40</v>
      </c>
      <c r="D21" s="186"/>
      <c r="E21" s="56">
        <v>120</v>
      </c>
      <c r="F21" s="56"/>
      <c r="G21" s="194"/>
      <c r="H21" s="60"/>
      <c r="I21" s="190"/>
      <c r="J21" s="190"/>
      <c r="K21" s="61"/>
    </row>
    <row r="22" spans="1:18" ht="15.75" customHeight="1" thickBot="1" x14ac:dyDescent="0.25">
      <c r="A22" s="198" t="s">
        <v>145</v>
      </c>
      <c r="B22" s="49"/>
      <c r="C22" s="56"/>
      <c r="D22" s="56"/>
      <c r="E22" s="56"/>
      <c r="F22" s="56"/>
      <c r="G22" s="59"/>
      <c r="H22" s="60"/>
      <c r="I22" s="61"/>
      <c r="J22" s="61"/>
      <c r="K22" s="61"/>
      <c r="R22" s="1"/>
    </row>
    <row r="23" spans="1:18" ht="29" thickBot="1" x14ac:dyDescent="0.25">
      <c r="A23" s="199"/>
      <c r="B23" s="50"/>
      <c r="C23" s="58" t="s">
        <v>41</v>
      </c>
      <c r="D23" s="58" t="s">
        <v>10</v>
      </c>
      <c r="E23" s="56">
        <v>360</v>
      </c>
      <c r="F23" s="56">
        <v>1100</v>
      </c>
      <c r="G23" s="62">
        <v>0</v>
      </c>
      <c r="H23" s="63"/>
      <c r="I23" s="61"/>
      <c r="J23" s="61"/>
      <c r="K23" s="61"/>
    </row>
    <row r="24" spans="1:18" x14ac:dyDescent="0.2">
      <c r="A24" s="49"/>
      <c r="B24" s="49"/>
      <c r="C24" s="64"/>
      <c r="D24" s="2"/>
      <c r="E24" s="2"/>
      <c r="F24" s="2"/>
      <c r="G24" s="65"/>
      <c r="H24" s="66"/>
      <c r="I24" s="2"/>
      <c r="J24" s="2"/>
      <c r="K24" s="2"/>
      <c r="L24" s="67"/>
    </row>
    <row r="25" spans="1:18" x14ac:dyDescent="0.2">
      <c r="A25" s="49"/>
      <c r="B25" s="49"/>
      <c r="C25" s="68"/>
      <c r="D25" s="2"/>
      <c r="E25" s="2"/>
      <c r="F25" s="2"/>
      <c r="G25" s="49"/>
      <c r="H25" s="49"/>
      <c r="I25" s="49"/>
      <c r="J25" s="49"/>
      <c r="K25" s="49"/>
      <c r="L25" s="49"/>
    </row>
    <row r="26" spans="1:18" x14ac:dyDescent="0.2">
      <c r="A26" s="69"/>
      <c r="B26" s="69"/>
      <c r="C26" s="68"/>
      <c r="D26" s="49"/>
      <c r="E26" s="49"/>
      <c r="F26" s="49"/>
      <c r="G26" s="49"/>
      <c r="H26" s="49"/>
      <c r="I26" s="49"/>
      <c r="J26" s="49"/>
      <c r="K26" s="49"/>
      <c r="L26" s="49"/>
    </row>
    <row r="27" spans="1:18" ht="16" thickBot="1" x14ac:dyDescent="0.25">
      <c r="A27" s="55"/>
      <c r="B27" s="55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8" ht="16" thickBot="1" x14ac:dyDescent="0.25">
      <c r="A28" s="55"/>
      <c r="B28" s="55"/>
      <c r="C28" s="49"/>
      <c r="D28" s="49"/>
      <c r="E28" s="49"/>
      <c r="F28" s="49"/>
      <c r="G28" s="49"/>
      <c r="H28" s="49"/>
      <c r="I28" s="184" t="s">
        <v>42</v>
      </c>
      <c r="J28" s="185"/>
      <c r="K28" s="70">
        <v>60</v>
      </c>
      <c r="L28" s="128">
        <v>60</v>
      </c>
    </row>
    <row r="29" spans="1:18" ht="16" thickBot="1" x14ac:dyDescent="0.25">
      <c r="A29" s="55"/>
      <c r="B29" s="55"/>
      <c r="C29" s="49"/>
      <c r="D29" s="49"/>
      <c r="E29" s="186"/>
      <c r="F29" s="49"/>
      <c r="G29" s="49"/>
      <c r="H29" s="49"/>
      <c r="I29" s="187"/>
      <c r="J29" s="187"/>
      <c r="K29" s="71">
        <v>50</v>
      </c>
      <c r="L29" s="49"/>
    </row>
    <row r="30" spans="1:18" ht="16" thickBot="1" x14ac:dyDescent="0.25">
      <c r="A30" s="55"/>
      <c r="B30" s="55"/>
      <c r="C30" s="49"/>
      <c r="D30" s="49"/>
      <c r="E30" s="186"/>
      <c r="F30" s="49"/>
      <c r="G30" s="49"/>
      <c r="H30" s="49"/>
      <c r="I30" s="188" t="s">
        <v>43</v>
      </c>
      <c r="J30" s="189"/>
      <c r="K30" s="49"/>
      <c r="L30" s="49"/>
    </row>
  </sheetData>
  <mergeCells count="43">
    <mergeCell ref="A22:A23"/>
    <mergeCell ref="I28:J28"/>
    <mergeCell ref="E29:E30"/>
    <mergeCell ref="I29:J29"/>
    <mergeCell ref="I30:J30"/>
    <mergeCell ref="J17:J18"/>
    <mergeCell ref="K17:K18"/>
    <mergeCell ref="A20:A21"/>
    <mergeCell ref="D20:D21"/>
    <mergeCell ref="G20:G21"/>
    <mergeCell ref="I20:I21"/>
    <mergeCell ref="J20:J21"/>
    <mergeCell ref="A17:A18"/>
    <mergeCell ref="D17:D18"/>
    <mergeCell ref="F17:F18"/>
    <mergeCell ref="G17:G18"/>
    <mergeCell ref="H17:H18"/>
    <mergeCell ref="I17:I18"/>
    <mergeCell ref="J11:J12"/>
    <mergeCell ref="K11:K12"/>
    <mergeCell ref="A14:A15"/>
    <mergeCell ref="D14:D15"/>
    <mergeCell ref="F14:F15"/>
    <mergeCell ref="G14:G15"/>
    <mergeCell ref="H14:H15"/>
    <mergeCell ref="I14:I15"/>
    <mergeCell ref="J14:J15"/>
    <mergeCell ref="K14:K15"/>
    <mergeCell ref="A11:A12"/>
    <mergeCell ref="D11:D12"/>
    <mergeCell ref="F11:F12"/>
    <mergeCell ref="G11:G12"/>
    <mergeCell ref="H11:H12"/>
    <mergeCell ref="I11:I12"/>
    <mergeCell ref="A2:L2"/>
    <mergeCell ref="A8:A9"/>
    <mergeCell ref="D8:D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94A60-3E22-462A-A93A-03EB31E4CDB6}">
  <dimension ref="A2:L32"/>
  <sheetViews>
    <sheetView showGridLines="0" zoomScale="140" zoomScaleNormal="140" workbookViewId="0">
      <selection activeCell="D6" sqref="D6"/>
    </sheetView>
  </sheetViews>
  <sheetFormatPr baseColWidth="10" defaultColWidth="8.83203125" defaultRowHeight="15" x14ac:dyDescent="0.2"/>
  <cols>
    <col min="1" max="1" width="45.6640625" customWidth="1"/>
    <col min="2" max="2" width="11.5" customWidth="1"/>
    <col min="3" max="3" width="10.5" customWidth="1"/>
    <col min="4" max="4" width="10.6640625" customWidth="1"/>
    <col min="5" max="6" width="10.5" customWidth="1"/>
    <col min="7" max="10" width="10.83203125" bestFit="1" customWidth="1"/>
    <col min="11" max="11" width="11.5" customWidth="1"/>
    <col min="12" max="12" width="22.5" customWidth="1"/>
  </cols>
  <sheetData>
    <row r="2" spans="1:12" ht="16" thickBot="1" x14ac:dyDescent="0.25"/>
    <row r="3" spans="1:12" x14ac:dyDescent="0.2">
      <c r="A3" s="72"/>
      <c r="B3" s="237" t="s">
        <v>44</v>
      </c>
      <c r="C3" s="238"/>
      <c r="D3" s="239"/>
      <c r="E3" s="237" t="s">
        <v>45</v>
      </c>
      <c r="F3" s="239"/>
      <c r="G3" s="237" t="s">
        <v>46</v>
      </c>
      <c r="H3" s="239"/>
      <c r="I3" s="237" t="s">
        <v>47</v>
      </c>
      <c r="J3" s="239"/>
      <c r="K3" s="240" t="s">
        <v>48</v>
      </c>
      <c r="L3" s="239"/>
    </row>
    <row r="4" spans="1:12" x14ac:dyDescent="0.2">
      <c r="A4" s="72"/>
      <c r="B4" s="73" t="s">
        <v>49</v>
      </c>
      <c r="C4" s="74">
        <v>6</v>
      </c>
      <c r="D4" s="75">
        <v>12</v>
      </c>
      <c r="E4" s="76">
        <v>18</v>
      </c>
      <c r="F4" s="75">
        <v>24</v>
      </c>
      <c r="G4" s="76">
        <v>30</v>
      </c>
      <c r="H4" s="76">
        <v>36</v>
      </c>
      <c r="I4" s="76">
        <v>42</v>
      </c>
      <c r="J4" s="75">
        <v>48</v>
      </c>
      <c r="K4" s="77">
        <v>54</v>
      </c>
      <c r="L4" s="78"/>
    </row>
    <row r="5" spans="1:12" ht="28" x14ac:dyDescent="0.2">
      <c r="A5" s="72"/>
      <c r="B5" s="108" t="s">
        <v>73</v>
      </c>
      <c r="C5" s="108" t="s">
        <v>73</v>
      </c>
      <c r="D5" s="108" t="s">
        <v>73</v>
      </c>
      <c r="E5" s="108" t="s">
        <v>73</v>
      </c>
      <c r="F5" s="108" t="s">
        <v>73</v>
      </c>
      <c r="G5" s="108" t="s">
        <v>73</v>
      </c>
      <c r="H5" s="108" t="s">
        <v>73</v>
      </c>
      <c r="I5" s="108" t="s">
        <v>73</v>
      </c>
      <c r="J5" s="108" t="s">
        <v>73</v>
      </c>
      <c r="K5" s="108" t="s">
        <v>73</v>
      </c>
      <c r="L5" s="234" t="s">
        <v>102</v>
      </c>
    </row>
    <row r="6" spans="1:12" ht="20" x14ac:dyDescent="0.2">
      <c r="A6" s="79"/>
      <c r="B6" s="80"/>
      <c r="C6" s="81" t="s">
        <v>51</v>
      </c>
      <c r="D6" s="81" t="s">
        <v>51</v>
      </c>
      <c r="E6" s="83" t="s">
        <v>51</v>
      </c>
      <c r="F6" s="121" t="s">
        <v>51</v>
      </c>
      <c r="G6" s="126" t="s">
        <v>51</v>
      </c>
      <c r="H6" s="127" t="s">
        <v>51</v>
      </c>
      <c r="I6" s="126" t="s">
        <v>51</v>
      </c>
      <c r="J6" s="127" t="s">
        <v>51</v>
      </c>
      <c r="K6" s="83" t="s">
        <v>51</v>
      </c>
      <c r="L6" s="235"/>
    </row>
    <row r="7" spans="1:12" ht="20" x14ac:dyDescent="0.2">
      <c r="A7" s="79"/>
      <c r="B7" s="84"/>
      <c r="C7" s="122"/>
      <c r="D7" s="86" t="s">
        <v>52</v>
      </c>
      <c r="E7" s="84"/>
      <c r="F7" s="86" t="s">
        <v>52</v>
      </c>
      <c r="G7" s="84"/>
      <c r="H7" s="86" t="s">
        <v>52</v>
      </c>
      <c r="I7" s="84"/>
      <c r="J7" s="86" t="s">
        <v>52</v>
      </c>
      <c r="K7" s="86" t="s">
        <v>52</v>
      </c>
      <c r="L7" s="235"/>
    </row>
    <row r="8" spans="1:12" ht="20" x14ac:dyDescent="0.2">
      <c r="A8" s="88"/>
      <c r="B8" s="84"/>
      <c r="C8" s="85"/>
      <c r="D8" s="82"/>
      <c r="E8" s="123"/>
      <c r="F8" s="124" t="s">
        <v>53</v>
      </c>
      <c r="G8" s="84"/>
      <c r="H8" s="87"/>
      <c r="I8" s="84"/>
      <c r="J8" s="124" t="s">
        <v>53</v>
      </c>
      <c r="K8" s="87"/>
      <c r="L8" s="235"/>
    </row>
    <row r="9" spans="1:12" ht="20" x14ac:dyDescent="0.2">
      <c r="A9" s="88"/>
      <c r="B9" s="84"/>
      <c r="C9" s="85"/>
      <c r="D9" s="82"/>
      <c r="E9" s="84"/>
      <c r="F9" s="82"/>
      <c r="G9" s="123"/>
      <c r="H9" s="125" t="s">
        <v>54</v>
      </c>
      <c r="I9" s="84"/>
      <c r="J9" s="82"/>
      <c r="K9" s="90" t="s">
        <v>54</v>
      </c>
      <c r="L9" s="235"/>
    </row>
    <row r="10" spans="1:12" ht="21" thickBot="1" x14ac:dyDescent="0.25">
      <c r="A10" s="88"/>
      <c r="B10" s="91"/>
      <c r="C10" s="92"/>
      <c r="D10" s="93"/>
      <c r="E10" s="91"/>
      <c r="F10" s="93"/>
      <c r="G10" s="91"/>
      <c r="H10" s="93"/>
      <c r="I10" s="91"/>
      <c r="J10" s="93"/>
      <c r="K10" s="94"/>
      <c r="L10" s="236"/>
    </row>
    <row r="11" spans="1:12" ht="26" thickBot="1" x14ac:dyDescent="0.3">
      <c r="A11" s="95"/>
      <c r="B11" s="95"/>
    </row>
    <row r="12" spans="1:12" ht="16" thickBot="1" x14ac:dyDescent="0.25">
      <c r="A12" s="96" t="s">
        <v>103</v>
      </c>
      <c r="B12" s="211" t="s">
        <v>55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3"/>
    </row>
    <row r="13" spans="1:12" ht="26" thickBot="1" x14ac:dyDescent="0.3">
      <c r="A13" s="79"/>
      <c r="B13" s="97"/>
      <c r="C13" s="97"/>
      <c r="D13" s="95"/>
    </row>
    <row r="14" spans="1:12" ht="16" thickBot="1" x14ac:dyDescent="0.25">
      <c r="A14" s="98" t="s">
        <v>106</v>
      </c>
      <c r="B14" s="211" t="s">
        <v>56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3"/>
    </row>
    <row r="15" spans="1:12" ht="26" thickBot="1" x14ac:dyDescent="0.3">
      <c r="A15" s="79"/>
      <c r="B15" s="97"/>
      <c r="C15" s="97"/>
      <c r="D15" s="95"/>
    </row>
    <row r="16" spans="1:12" ht="16" thickBot="1" x14ac:dyDescent="0.25">
      <c r="A16" s="99" t="s">
        <v>57</v>
      </c>
      <c r="B16" s="211" t="s">
        <v>58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3"/>
    </row>
    <row r="17" spans="1:12" ht="26" thickBot="1" x14ac:dyDescent="0.3">
      <c r="A17" s="79"/>
      <c r="B17" s="97"/>
      <c r="C17" s="97"/>
      <c r="D17" s="95"/>
    </row>
    <row r="18" spans="1:12" ht="16" thickBot="1" x14ac:dyDescent="0.25">
      <c r="A18" s="100" t="s">
        <v>107</v>
      </c>
      <c r="B18" s="211" t="s">
        <v>59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3"/>
    </row>
    <row r="19" spans="1:12" ht="26" thickBot="1" x14ac:dyDescent="0.3">
      <c r="A19" s="101"/>
      <c r="B19" s="102"/>
      <c r="J19" s="88"/>
    </row>
    <row r="20" spans="1:12" x14ac:dyDescent="0.2">
      <c r="A20" s="226" t="s">
        <v>50</v>
      </c>
      <c r="B20" s="229" t="s">
        <v>150</v>
      </c>
      <c r="C20" s="230"/>
      <c r="D20" s="230"/>
      <c r="E20" s="230"/>
      <c r="F20" s="230"/>
      <c r="G20" s="230"/>
      <c r="H20" s="230"/>
      <c r="I20" s="230"/>
      <c r="J20" s="230"/>
      <c r="K20" s="230"/>
      <c r="L20" s="231"/>
    </row>
    <row r="21" spans="1:12" x14ac:dyDescent="0.2">
      <c r="A21" s="227"/>
      <c r="B21" s="214" t="s">
        <v>151</v>
      </c>
      <c r="C21" s="232"/>
      <c r="D21" s="232"/>
      <c r="E21" s="232"/>
      <c r="F21" s="232"/>
      <c r="G21" s="232"/>
      <c r="H21" s="232"/>
      <c r="I21" s="232"/>
      <c r="J21" s="232"/>
      <c r="K21" s="232"/>
      <c r="L21" s="233"/>
    </row>
    <row r="22" spans="1:12" x14ac:dyDescent="0.2">
      <c r="A22" s="227"/>
      <c r="B22" s="214" t="s">
        <v>60</v>
      </c>
      <c r="C22" s="232"/>
      <c r="D22" s="232"/>
      <c r="E22" s="232"/>
      <c r="F22" s="232"/>
      <c r="G22" s="232"/>
      <c r="H22" s="232"/>
      <c r="I22" s="232"/>
      <c r="J22" s="232"/>
      <c r="K22" s="232"/>
      <c r="L22" s="233"/>
    </row>
    <row r="23" spans="1:12" x14ac:dyDescent="0.2">
      <c r="A23" s="227"/>
      <c r="B23" s="214" t="s">
        <v>67</v>
      </c>
      <c r="C23" s="232"/>
      <c r="D23" s="232"/>
      <c r="E23" s="232"/>
      <c r="F23" s="232"/>
      <c r="G23" s="232"/>
      <c r="H23" s="232"/>
      <c r="I23" s="232"/>
      <c r="J23" s="232"/>
      <c r="K23" s="232"/>
      <c r="L23" s="233"/>
    </row>
    <row r="24" spans="1:12" x14ac:dyDescent="0.2">
      <c r="A24" s="227"/>
      <c r="B24" s="214" t="s">
        <v>152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6"/>
    </row>
    <row r="25" spans="1:12" ht="16" thickBot="1" x14ac:dyDescent="0.25">
      <c r="A25" s="228"/>
      <c r="B25" s="217" t="s">
        <v>153</v>
      </c>
      <c r="C25" s="218"/>
      <c r="D25" s="218"/>
      <c r="E25" s="218"/>
      <c r="F25" s="218"/>
      <c r="G25" s="218"/>
      <c r="H25" s="218"/>
      <c r="I25" s="218"/>
      <c r="J25" s="218"/>
      <c r="K25" s="218"/>
      <c r="L25" s="219"/>
    </row>
    <row r="26" spans="1:12" ht="16" thickBot="1" x14ac:dyDescent="0.25"/>
    <row r="27" spans="1:12" x14ac:dyDescent="0.2">
      <c r="A27" s="103" t="s">
        <v>61</v>
      </c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2"/>
    </row>
    <row r="28" spans="1:12" ht="32" x14ac:dyDescent="0.2">
      <c r="A28" s="104" t="s">
        <v>62</v>
      </c>
      <c r="B28" s="223" t="s">
        <v>63</v>
      </c>
      <c r="C28" s="224"/>
      <c r="D28" s="224"/>
      <c r="E28" s="224">
        <v>60</v>
      </c>
      <c r="F28" s="224"/>
      <c r="G28" s="224"/>
      <c r="H28" s="224"/>
      <c r="I28" s="224"/>
      <c r="J28" s="224"/>
      <c r="K28" s="224"/>
      <c r="L28" s="225"/>
    </row>
    <row r="29" spans="1:12" x14ac:dyDescent="0.2">
      <c r="A29" s="105" t="s">
        <v>154</v>
      </c>
      <c r="B29" s="203"/>
      <c r="C29" s="206"/>
      <c r="D29" s="206"/>
      <c r="E29" s="206"/>
      <c r="F29" s="206"/>
      <c r="G29" s="206"/>
      <c r="H29" s="206"/>
      <c r="I29" s="206"/>
      <c r="J29" s="206"/>
      <c r="K29" s="206"/>
      <c r="L29" s="207"/>
    </row>
    <row r="30" spans="1:12" x14ac:dyDescent="0.2">
      <c r="A30" s="106" t="s">
        <v>64</v>
      </c>
      <c r="B30" s="203">
        <v>0.5</v>
      </c>
      <c r="C30" s="204"/>
      <c r="D30" s="204"/>
      <c r="E30" s="204"/>
      <c r="F30" s="204"/>
      <c r="G30" s="204"/>
      <c r="H30" s="204"/>
      <c r="I30" s="204"/>
      <c r="J30" s="204"/>
      <c r="K30" s="204"/>
      <c r="L30" s="205"/>
    </row>
    <row r="31" spans="1:12" x14ac:dyDescent="0.2">
      <c r="A31" s="106" t="s">
        <v>65</v>
      </c>
      <c r="B31" s="203">
        <v>0.5</v>
      </c>
      <c r="C31" s="206"/>
      <c r="D31" s="206"/>
      <c r="E31" s="206"/>
      <c r="F31" s="206"/>
      <c r="G31" s="206"/>
      <c r="H31" s="206"/>
      <c r="I31" s="206"/>
      <c r="J31" s="206"/>
      <c r="K31" s="206"/>
      <c r="L31" s="207"/>
    </row>
    <row r="32" spans="1:12" ht="16" thickBot="1" x14ac:dyDescent="0.25">
      <c r="A32" s="107" t="s">
        <v>66</v>
      </c>
      <c r="B32" s="208">
        <v>1</v>
      </c>
      <c r="C32" s="209"/>
      <c r="D32" s="209"/>
      <c r="E32" s="209"/>
      <c r="F32" s="209"/>
      <c r="G32" s="209"/>
      <c r="H32" s="209"/>
      <c r="I32" s="209"/>
      <c r="J32" s="209"/>
      <c r="K32" s="209"/>
      <c r="L32" s="210"/>
    </row>
  </sheetData>
  <mergeCells count="24">
    <mergeCell ref="B31:L31"/>
    <mergeCell ref="B32:L32"/>
    <mergeCell ref="B25:L25"/>
    <mergeCell ref="B27:L27"/>
    <mergeCell ref="B28:D28"/>
    <mergeCell ref="E28:L28"/>
    <mergeCell ref="B29:L29"/>
    <mergeCell ref="B30:L30"/>
    <mergeCell ref="B12:L12"/>
    <mergeCell ref="B14:L14"/>
    <mergeCell ref="B16:L16"/>
    <mergeCell ref="B18:L18"/>
    <mergeCell ref="A20:A25"/>
    <mergeCell ref="B20:L20"/>
    <mergeCell ref="B21:L21"/>
    <mergeCell ref="B22:L22"/>
    <mergeCell ref="B23:L23"/>
    <mergeCell ref="B24:L24"/>
    <mergeCell ref="L5:L10"/>
    <mergeCell ref="B3:D3"/>
    <mergeCell ref="E3:F3"/>
    <mergeCell ref="G3:H3"/>
    <mergeCell ref="I3:J3"/>
    <mergeCell ref="K3:L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E940-DC26-4DC2-9D88-C80CF215FA92}">
  <sheetPr codeName="Sheet8"/>
  <dimension ref="A1"/>
  <sheetViews>
    <sheetView showGridLines="0" topLeftCell="A10" zoomScale="110" zoomScaleNormal="110" workbookViewId="0">
      <selection activeCell="Q17" sqref="Q17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6705-6A2C-4D09-81E2-DD1763ED4044}">
  <sheetPr codeName="Sheet6"/>
  <dimension ref="A1"/>
  <sheetViews>
    <sheetView showGridLines="0" zoomScale="80" zoomScaleNormal="80" workbookViewId="0"/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7921-C2B8-4B27-B027-DF4D9EB20183}">
  <sheetPr codeName="Sheet9"/>
  <dimension ref="A1"/>
  <sheetViews>
    <sheetView showGridLines="0" zoomScale="80" zoomScaleNormal="80" workbookViewId="0">
      <selection activeCell="S18" sqref="S18"/>
    </sheetView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9C82-D1B5-4837-A0A4-6B899092FBBE}">
  <sheetPr codeName="Sheet10"/>
  <dimension ref="A1"/>
  <sheetViews>
    <sheetView showGridLines="0" zoomScale="120" zoomScaleNormal="120" workbookViewId="0"/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88B3-7D61-4DF3-A684-6295A69FA525}">
  <sheetPr codeName="Sheet11"/>
  <dimension ref="A1"/>
  <sheetViews>
    <sheetView showGridLines="0" zoomScale="80" zoomScaleNormal="80" workbookViewId="0">
      <selection activeCell="B1" sqref="B1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DFDE-98BF-4899-ABBA-46B44370C28F}">
  <sheetPr codeName="Sheet12"/>
  <dimension ref="A1"/>
  <sheetViews>
    <sheetView showGridLines="0" zoomScale="80" zoomScaleNormal="80"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D8788-DEAC-4670-B891-FCFA21659356}">
  <sheetPr codeName="Sheet13"/>
  <dimension ref="A1"/>
  <sheetViews>
    <sheetView showGridLines="0" zoomScale="80" zoomScaleNormal="80" workbookViewId="0">
      <selection activeCell="Z37" sqref="Z37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28B4-EA80-4C86-99A7-CC96978726C1}">
  <sheetPr codeName="Sheet14"/>
  <dimension ref="A1"/>
  <sheetViews>
    <sheetView showGridLines="0" zoomScale="80" zoomScaleNormal="80" workbookViewId="0">
      <selection activeCell="V18" sqref="V18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6014-0214-4ADC-A870-9E3DA2ED64C3}">
  <dimension ref="A1:B8"/>
  <sheetViews>
    <sheetView workbookViewId="0">
      <selection activeCell="R34" sqref="R34"/>
    </sheetView>
  </sheetViews>
  <sheetFormatPr baseColWidth="10" defaultColWidth="8.83203125" defaultRowHeight="15" x14ac:dyDescent="0.2"/>
  <cols>
    <col min="1" max="1" width="36.5" bestFit="1" customWidth="1"/>
  </cols>
  <sheetData>
    <row r="1" spans="1:2" ht="16" thickBot="1" x14ac:dyDescent="0.25">
      <c r="A1" t="s">
        <v>122</v>
      </c>
      <c r="B1" t="s">
        <v>137</v>
      </c>
    </row>
    <row r="2" spans="1:2" ht="16" thickBot="1" x14ac:dyDescent="0.25">
      <c r="A2" s="146" t="s">
        <v>130</v>
      </c>
      <c r="B2">
        <v>2</v>
      </c>
    </row>
    <row r="3" spans="1:2" ht="16" thickBot="1" x14ac:dyDescent="0.25">
      <c r="A3" s="146" t="s">
        <v>133</v>
      </c>
      <c r="B3">
        <v>4</v>
      </c>
    </row>
    <row r="4" spans="1:2" x14ac:dyDescent="0.2">
      <c r="A4" t="s">
        <v>123</v>
      </c>
    </row>
    <row r="5" spans="1:2" x14ac:dyDescent="0.2">
      <c r="A5" t="s">
        <v>124</v>
      </c>
    </row>
    <row r="6" spans="1:2" x14ac:dyDescent="0.2">
      <c r="A6" t="s">
        <v>125</v>
      </c>
    </row>
    <row r="8" spans="1:2" x14ac:dyDescent="0.2">
      <c r="A8" t="s">
        <v>126</v>
      </c>
    </row>
  </sheetData>
  <dataValidations count="1">
    <dataValidation type="list" allowBlank="1" showInputMessage="1" showErrorMessage="1" sqref="A2:A3" xr:uid="{5BA446AC-1388-441D-AF40-E85ABB9F361A}">
      <formula1>$A$64:$A$65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Main Page</vt:lpstr>
      <vt:lpstr>Maintenance Program</vt:lpstr>
      <vt:lpstr>Measures &amp; Checks</vt:lpstr>
      <vt:lpstr>Cleaning Caluculator</vt:lpstr>
      <vt:lpstr>Daily Cleaning</vt:lpstr>
      <vt:lpstr>Service Plan 20-30l</vt:lpstr>
      <vt:lpstr>Program 20-30l</vt:lpstr>
      <vt:lpstr>Service Plan 30-50l</vt:lpstr>
      <vt:lpstr>Program 30-50l </vt:lpstr>
      <vt:lpstr>Service Plan 100l</vt:lpstr>
      <vt:lpstr>Program 100l</vt:lpstr>
      <vt:lpstr>Accessories</vt:lpstr>
      <vt:lpstr>Accessories_2</vt:lpstr>
      <vt:lpstr>Maintenance_&amp;_Repair</vt:lpstr>
      <vt:lpstr>Maintenance_&amp;_Repair_2</vt:lpstr>
      <vt:lpstr>Maintenance_&amp;_Repair_3</vt:lpstr>
      <vt:lpstr>Maintenance_&amp;_Repair_4</vt:lpstr>
      <vt:lpstr>Maintenance_&amp;_Repair_Pro</vt:lpstr>
      <vt:lpstr>Maintenance_&amp;_Repair_Package</vt:lpstr>
      <vt:lpstr>Calculator 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Lazar Glasnovic</dc:creator>
  <cp:lastModifiedBy>Microsoft Office User</cp:lastModifiedBy>
  <dcterms:created xsi:type="dcterms:W3CDTF">2024-12-19T10:13:01Z</dcterms:created>
  <dcterms:modified xsi:type="dcterms:W3CDTF">2025-10-30T11:22:39Z</dcterms:modified>
</cp:coreProperties>
</file>